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Concrete Plant Book 2023\"/>
    </mc:Choice>
  </mc:AlternateContent>
  <xr:revisionPtr revIDLastSave="0" documentId="13_ncr:1_{B962C359-134D-4AD4-81AE-A7A469040F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ull Range" sheetId="3" r:id="rId1"/>
    <sheet name="Increment" sheetId="1" r:id="rId2"/>
    <sheet name="Water scale - meter" sheetId="4" r:id="rId3"/>
  </sheets>
  <definedNames>
    <definedName name="_xlnm.Print_Area" localSheetId="0">'Full Range'!$A$1:$N$94</definedName>
    <definedName name="_xlnm.Print_Area" localSheetId="2">'Water scale - meter'!$A$1:$P$45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4" i="3" l="1"/>
  <c r="A5" i="4"/>
  <c r="A5" i="1"/>
  <c r="A51" i="1" s="1"/>
  <c r="M32" i="4" l="1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D11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M12" i="4" s="1"/>
  <c r="AE11" i="4"/>
  <c r="AJ177" i="4" l="1"/>
  <c r="AH178" i="4" s="1"/>
  <c r="AH179" i="4" s="1"/>
  <c r="AH180" i="4" s="1"/>
  <c r="AH181" i="4" s="1"/>
  <c r="AH182" i="4" s="1"/>
  <c r="AH183" i="4" s="1"/>
  <c r="AH184" i="4" s="1"/>
  <c r="AH185" i="4" s="1"/>
  <c r="AH186" i="4" s="1"/>
  <c r="AJ157" i="4"/>
  <c r="AH158" i="4" s="1"/>
  <c r="AH159" i="4" s="1"/>
  <c r="AH160" i="4" s="1"/>
  <c r="AH161" i="4" s="1"/>
  <c r="AH162" i="4" s="1"/>
  <c r="AH163" i="4" s="1"/>
  <c r="AH164" i="4" s="1"/>
  <c r="AH165" i="4" s="1"/>
  <c r="AH166" i="4" s="1"/>
  <c r="AH167" i="4" s="1"/>
  <c r="AH168" i="4" s="1"/>
  <c r="AH169" i="4" s="1"/>
  <c r="AH170" i="4" s="1"/>
  <c r="AH171" i="4" s="1"/>
  <c r="AH172" i="4" s="1"/>
  <c r="AH173" i="4" s="1"/>
  <c r="AH174" i="4" s="1"/>
  <c r="AH175" i="4" s="1"/>
  <c r="AH176" i="4" s="1"/>
  <c r="AJ137" i="4"/>
  <c r="AH138" i="4" s="1"/>
  <c r="AH139" i="4" s="1"/>
  <c r="AH140" i="4" s="1"/>
  <c r="AH141" i="4" s="1"/>
  <c r="AH142" i="4" s="1"/>
  <c r="AH143" i="4" s="1"/>
  <c r="AH144" i="4" s="1"/>
  <c r="AH145" i="4" s="1"/>
  <c r="AH146" i="4" s="1"/>
  <c r="AH147" i="4" s="1"/>
  <c r="AH148" i="4" s="1"/>
  <c r="AH149" i="4" s="1"/>
  <c r="AH150" i="4" s="1"/>
  <c r="AH151" i="4" s="1"/>
  <c r="AH152" i="4" s="1"/>
  <c r="AH153" i="4" s="1"/>
  <c r="AH154" i="4" s="1"/>
  <c r="AH155" i="4" s="1"/>
  <c r="AH156" i="4" s="1"/>
  <c r="AJ117" i="4"/>
  <c r="AH118" i="4" s="1"/>
  <c r="AH119" i="4" s="1"/>
  <c r="AH120" i="4" s="1"/>
  <c r="AH121" i="4" s="1"/>
  <c r="AH122" i="4" s="1"/>
  <c r="AH123" i="4" s="1"/>
  <c r="AH124" i="4" s="1"/>
  <c r="AH125" i="4" s="1"/>
  <c r="AH126" i="4" s="1"/>
  <c r="AH127" i="4" s="1"/>
  <c r="AH128" i="4" s="1"/>
  <c r="AH129" i="4" s="1"/>
  <c r="AH130" i="4" s="1"/>
  <c r="AH131" i="4" s="1"/>
  <c r="AH132" i="4" s="1"/>
  <c r="AH133" i="4" s="1"/>
  <c r="AH134" i="4" s="1"/>
  <c r="AH135" i="4" s="1"/>
  <c r="AH136" i="4" s="1"/>
  <c r="AJ97" i="4"/>
  <c r="AH98" i="4" s="1"/>
  <c r="AH99" i="4" s="1"/>
  <c r="AH100" i="4" s="1"/>
  <c r="AH101" i="4" s="1"/>
  <c r="AH102" i="4" s="1"/>
  <c r="AH103" i="4" s="1"/>
  <c r="AH104" i="4" s="1"/>
  <c r="AH105" i="4" s="1"/>
  <c r="AH106" i="4" s="1"/>
  <c r="AH107" i="4" s="1"/>
  <c r="AH108" i="4" s="1"/>
  <c r="AH109" i="4" s="1"/>
  <c r="AH110" i="4" s="1"/>
  <c r="AH111" i="4" s="1"/>
  <c r="AH112" i="4" s="1"/>
  <c r="AH113" i="4" s="1"/>
  <c r="AH114" i="4" s="1"/>
  <c r="AH115" i="4" s="1"/>
  <c r="AH116" i="4" s="1"/>
  <c r="AJ77" i="4"/>
  <c r="AH78" i="4" s="1"/>
  <c r="AH79" i="4" s="1"/>
  <c r="AH80" i="4" s="1"/>
  <c r="AH81" i="4" s="1"/>
  <c r="AH82" i="4" s="1"/>
  <c r="AH83" i="4" s="1"/>
  <c r="AH84" i="4" s="1"/>
  <c r="AH85" i="4" s="1"/>
  <c r="AH86" i="4" s="1"/>
  <c r="AH87" i="4" s="1"/>
  <c r="AH88" i="4" s="1"/>
  <c r="AH89" i="4" s="1"/>
  <c r="AH90" i="4" s="1"/>
  <c r="AH91" i="4" s="1"/>
  <c r="AH92" i="4" s="1"/>
  <c r="AH93" i="4" s="1"/>
  <c r="AH94" i="4" s="1"/>
  <c r="AH95" i="4" s="1"/>
  <c r="AH96" i="4" s="1"/>
  <c r="AJ67" i="4"/>
  <c r="AH68" i="4" s="1"/>
  <c r="AH69" i="4" s="1"/>
  <c r="AH70" i="4" s="1"/>
  <c r="AH71" i="4" s="1"/>
  <c r="AH72" i="4" s="1"/>
  <c r="AH73" i="4" s="1"/>
  <c r="AH74" i="4" s="1"/>
  <c r="AH75" i="4" s="1"/>
  <c r="AH76" i="4" s="1"/>
  <c r="AJ57" i="4"/>
  <c r="AH58" i="4" s="1"/>
  <c r="AH59" i="4" s="1"/>
  <c r="AH60" i="4" s="1"/>
  <c r="AH61" i="4" s="1"/>
  <c r="AH62" i="4" s="1"/>
  <c r="AH63" i="4" s="1"/>
  <c r="AH64" i="4" s="1"/>
  <c r="AH65" i="4" s="1"/>
  <c r="AH66" i="4" s="1"/>
  <c r="AJ47" i="4"/>
  <c r="AH48" i="4" s="1"/>
  <c r="AH49" i="4" s="1"/>
  <c r="AH50" i="4" s="1"/>
  <c r="AH51" i="4" s="1"/>
  <c r="AH52" i="4" s="1"/>
  <c r="AH53" i="4" s="1"/>
  <c r="AH54" i="4" s="1"/>
  <c r="AH55" i="4" s="1"/>
  <c r="AH56" i="4" s="1"/>
  <c r="AJ37" i="4"/>
  <c r="AH38" i="4" s="1"/>
  <c r="AH39" i="4" s="1"/>
  <c r="AH40" i="4" s="1"/>
  <c r="AH41" i="4" s="1"/>
  <c r="AH42" i="4" s="1"/>
  <c r="AH43" i="4" s="1"/>
  <c r="AH44" i="4" s="1"/>
  <c r="AH45" i="4" s="1"/>
  <c r="AH46" i="4" s="1"/>
  <c r="AJ17" i="4"/>
  <c r="AH18" i="4" s="1"/>
  <c r="AH19" i="4" s="1"/>
  <c r="AH20" i="4" s="1"/>
  <c r="AH21" i="4" s="1"/>
  <c r="AH22" i="4" s="1"/>
  <c r="AH23" i="4" s="1"/>
  <c r="AH24" i="4" s="1"/>
  <c r="AH25" i="4" s="1"/>
  <c r="AH26" i="4" s="1"/>
  <c r="AJ27" i="4"/>
  <c r="AH28" i="4" s="1"/>
  <c r="AH29" i="4" s="1"/>
  <c r="AH30" i="4" s="1"/>
  <c r="AH31" i="4" s="1"/>
  <c r="AH32" i="4" s="1"/>
  <c r="AH33" i="4" s="1"/>
  <c r="AH34" i="4" s="1"/>
  <c r="AH35" i="4" s="1"/>
  <c r="AH36" i="4" s="1"/>
  <c r="AJ9" i="4"/>
  <c r="AH10" i="4" s="1"/>
  <c r="AH11" i="4" s="1"/>
  <c r="AH12" i="4" s="1"/>
  <c r="AH13" i="4" s="1"/>
  <c r="AH14" i="4" s="1"/>
  <c r="AH15" i="4" s="1"/>
  <c r="AH16" i="4" s="1"/>
  <c r="D32" i="4" l="1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O32" i="4"/>
  <c r="P32" i="4" s="1"/>
  <c r="O31" i="4"/>
  <c r="P31" i="4" s="1"/>
  <c r="O30" i="4"/>
  <c r="P30" i="4" s="1"/>
  <c r="O29" i="4"/>
  <c r="P29" i="4" s="1"/>
  <c r="O28" i="4"/>
  <c r="P28" i="4" s="1"/>
  <c r="O27" i="4"/>
  <c r="P27" i="4" s="1"/>
  <c r="O26" i="4"/>
  <c r="P26" i="4" s="1"/>
  <c r="O25" i="4"/>
  <c r="P25" i="4" s="1"/>
  <c r="O24" i="4"/>
  <c r="P24" i="4" s="1"/>
  <c r="O23" i="4"/>
  <c r="P23" i="4" s="1"/>
  <c r="O22" i="4"/>
  <c r="P22" i="4" s="1"/>
  <c r="O21" i="4"/>
  <c r="P21" i="4" s="1"/>
  <c r="O20" i="4"/>
  <c r="P20" i="4" s="1"/>
  <c r="O19" i="4"/>
  <c r="P19" i="4" s="1"/>
  <c r="O18" i="4"/>
  <c r="P18" i="4" s="1"/>
  <c r="O17" i="4"/>
  <c r="P17" i="4" s="1"/>
  <c r="O16" i="4"/>
  <c r="P16" i="4" s="1"/>
  <c r="O15" i="4"/>
  <c r="P15" i="4" s="1"/>
  <c r="O14" i="4"/>
  <c r="P14" i="4" s="1"/>
  <c r="O13" i="4"/>
  <c r="P13" i="4" s="1"/>
  <c r="O12" i="4"/>
  <c r="O11" i="4"/>
  <c r="P11" i="4" s="1"/>
  <c r="F32" i="4"/>
  <c r="G32" i="4" s="1"/>
  <c r="F31" i="4"/>
  <c r="G31" i="4" s="1"/>
  <c r="F30" i="4"/>
  <c r="F29" i="4"/>
  <c r="F28" i="4"/>
  <c r="G28" i="4" s="1"/>
  <c r="F27" i="4"/>
  <c r="F26" i="4"/>
  <c r="F25" i="4"/>
  <c r="F24" i="4"/>
  <c r="G24" i="4" s="1"/>
  <c r="F23" i="4"/>
  <c r="G23" i="4" s="1"/>
  <c r="F22" i="4"/>
  <c r="F21" i="4"/>
  <c r="F20" i="4"/>
  <c r="G20" i="4" s="1"/>
  <c r="F19" i="4"/>
  <c r="F18" i="4"/>
  <c r="F17" i="4"/>
  <c r="F16" i="4"/>
  <c r="G16" i="4" s="1"/>
  <c r="F15" i="4"/>
  <c r="G15" i="4" s="1"/>
  <c r="F14" i="4"/>
  <c r="F13" i="4"/>
  <c r="F12" i="4"/>
  <c r="G12" i="4" s="1"/>
  <c r="F11" i="4"/>
  <c r="G11" i="4" s="1"/>
  <c r="G13" i="4" l="1"/>
  <c r="G14" i="4"/>
  <c r="G22" i="4"/>
  <c r="G30" i="4"/>
  <c r="G21" i="4"/>
  <c r="G29" i="4"/>
  <c r="G18" i="4"/>
  <c r="G26" i="4"/>
  <c r="G17" i="4"/>
  <c r="G25" i="4"/>
  <c r="G19" i="4"/>
  <c r="G27" i="4"/>
  <c r="P12" i="4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F10" i="3"/>
  <c r="F16" i="3"/>
  <c r="L45" i="3"/>
  <c r="L94" i="3" s="1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60" i="3"/>
  <c r="B59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11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J11" i="3"/>
  <c r="J12" i="3"/>
  <c r="J13" i="3"/>
  <c r="J14" i="3"/>
  <c r="J15" i="3"/>
  <c r="J16" i="3"/>
  <c r="J17" i="3"/>
  <c r="I18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L10" i="3"/>
  <c r="J10" i="3"/>
  <c r="K52" i="3"/>
  <c r="K51" i="3"/>
  <c r="N55" i="3"/>
  <c r="M55" i="3"/>
  <c r="N54" i="3"/>
  <c r="M54" i="3"/>
  <c r="L55" i="3"/>
  <c r="K55" i="3"/>
  <c r="K54" i="3"/>
  <c r="L54" i="3"/>
  <c r="P54" i="3"/>
  <c r="P53" i="3"/>
  <c r="P52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59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10" i="3"/>
  <c r="I11" i="3"/>
  <c r="I12" i="3"/>
  <c r="I13" i="3"/>
  <c r="I14" i="3"/>
  <c r="I15" i="3"/>
  <c r="I16" i="3"/>
  <c r="I17" i="3"/>
  <c r="I19" i="3"/>
  <c r="I20" i="3"/>
  <c r="I21" i="3"/>
  <c r="I22" i="3"/>
  <c r="I23" i="3"/>
  <c r="I24" i="3"/>
  <c r="I25" i="3"/>
  <c r="I26" i="3"/>
  <c r="I27" i="3"/>
  <c r="I28" i="3"/>
  <c r="I29" i="3"/>
  <c r="I30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11" i="3"/>
  <c r="F12" i="3"/>
  <c r="F13" i="3"/>
  <c r="F14" i="3"/>
  <c r="F15" i="3"/>
  <c r="F17" i="3"/>
  <c r="F18" i="3"/>
  <c r="F19" i="3"/>
  <c r="F20" i="3"/>
  <c r="F21" i="3"/>
  <c r="F22" i="3"/>
  <c r="F24" i="3"/>
  <c r="F25" i="3"/>
  <c r="F59" i="3"/>
  <c r="F60" i="3"/>
  <c r="F61" i="3"/>
  <c r="F62" i="3"/>
  <c r="F63" i="3"/>
  <c r="F64" i="3"/>
  <c r="F23" i="3"/>
  <c r="F26" i="3"/>
  <c r="F65" i="3"/>
  <c r="F66" i="3"/>
  <c r="F67" i="3"/>
  <c r="F68" i="3"/>
  <c r="F69" i="3"/>
  <c r="F70" i="3"/>
  <c r="F71" i="3"/>
  <c r="F72" i="3"/>
  <c r="F73" i="3"/>
  <c r="F74" i="3"/>
  <c r="F75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M96" i="1"/>
  <c r="M95" i="1"/>
  <c r="M93" i="1"/>
  <c r="M92" i="1"/>
  <c r="M51" i="1"/>
  <c r="M50" i="1"/>
  <c r="M48" i="1"/>
  <c r="M47" i="1"/>
  <c r="F131" i="1"/>
  <c r="H131" i="1" s="1"/>
  <c r="I130" i="1" s="1"/>
  <c r="J130" i="1" s="1"/>
  <c r="F130" i="1"/>
  <c r="H130" i="1" s="1"/>
  <c r="F129" i="1"/>
  <c r="H129" i="1" s="1"/>
  <c r="I128" i="1" s="1"/>
  <c r="J128" i="1" s="1"/>
  <c r="F128" i="1"/>
  <c r="H128" i="1" s="1"/>
  <c r="F127" i="1"/>
  <c r="H127" i="1" s="1"/>
  <c r="I126" i="1" s="1"/>
  <c r="J126" i="1" s="1"/>
  <c r="F126" i="1"/>
  <c r="H126" i="1" s="1"/>
  <c r="F125" i="1"/>
  <c r="H125" i="1" s="1"/>
  <c r="I124" i="1" s="1"/>
  <c r="J124" i="1" s="1"/>
  <c r="F124" i="1"/>
  <c r="H124" i="1" s="1"/>
  <c r="F123" i="1"/>
  <c r="H123" i="1" s="1"/>
  <c r="I122" i="1" s="1"/>
  <c r="J122" i="1" s="1"/>
  <c r="F122" i="1"/>
  <c r="H122" i="1" s="1"/>
  <c r="F121" i="1"/>
  <c r="H121" i="1" s="1"/>
  <c r="I120" i="1" s="1"/>
  <c r="J120" i="1" s="1"/>
  <c r="F120" i="1"/>
  <c r="H120" i="1" s="1"/>
  <c r="F119" i="1"/>
  <c r="H119" i="1" s="1"/>
  <c r="I118" i="1" s="1"/>
  <c r="J118" i="1" s="1"/>
  <c r="F118" i="1"/>
  <c r="H118" i="1" s="1"/>
  <c r="F117" i="1"/>
  <c r="H117" i="1" s="1"/>
  <c r="I116" i="1" s="1"/>
  <c r="J116" i="1" s="1"/>
  <c r="F116" i="1"/>
  <c r="H116" i="1" s="1"/>
  <c r="F115" i="1"/>
  <c r="H115" i="1" s="1"/>
  <c r="I114" i="1" s="1"/>
  <c r="J114" i="1" s="1"/>
  <c r="F114" i="1"/>
  <c r="H114" i="1" s="1"/>
  <c r="F113" i="1"/>
  <c r="H113" i="1" s="1"/>
  <c r="I112" i="1" s="1"/>
  <c r="J112" i="1" s="1"/>
  <c r="F112" i="1"/>
  <c r="H112" i="1" s="1"/>
  <c r="F111" i="1"/>
  <c r="H111" i="1" s="1"/>
  <c r="I110" i="1" s="1"/>
  <c r="J110" i="1" s="1"/>
  <c r="F110" i="1"/>
  <c r="H110" i="1" s="1"/>
  <c r="F109" i="1"/>
  <c r="H109" i="1" s="1"/>
  <c r="I108" i="1" s="1"/>
  <c r="J108" i="1" s="1"/>
  <c r="F108" i="1"/>
  <c r="H108" i="1" s="1"/>
  <c r="F107" i="1"/>
  <c r="H107" i="1" s="1"/>
  <c r="I106" i="1" s="1"/>
  <c r="J106" i="1" s="1"/>
  <c r="F106" i="1"/>
  <c r="H106" i="1" s="1"/>
  <c r="F105" i="1"/>
  <c r="H105" i="1" s="1"/>
  <c r="I104" i="1" s="1"/>
  <c r="J104" i="1" s="1"/>
  <c r="F104" i="1"/>
  <c r="H104" i="1" s="1"/>
  <c r="F103" i="1"/>
  <c r="H103" i="1" s="1"/>
  <c r="I102" i="1" s="1"/>
  <c r="J102" i="1" s="1"/>
  <c r="F102" i="1"/>
  <c r="H102" i="1" s="1"/>
  <c r="F101" i="1"/>
  <c r="H101" i="1" s="1"/>
  <c r="I100" i="1" s="1"/>
  <c r="J100" i="1" s="1"/>
  <c r="F100" i="1"/>
  <c r="H100" i="1" s="1"/>
  <c r="F90" i="1"/>
  <c r="H90" i="1" s="1"/>
  <c r="I89" i="1" s="1"/>
  <c r="J89" i="1" s="1"/>
  <c r="F89" i="1"/>
  <c r="H89" i="1" s="1"/>
  <c r="F88" i="1"/>
  <c r="H88" i="1" s="1"/>
  <c r="I87" i="1" s="1"/>
  <c r="J87" i="1" s="1"/>
  <c r="F87" i="1"/>
  <c r="H87" i="1" s="1"/>
  <c r="F86" i="1"/>
  <c r="H86" i="1" s="1"/>
  <c r="I85" i="1" s="1"/>
  <c r="J85" i="1" s="1"/>
  <c r="F85" i="1"/>
  <c r="H85" i="1" s="1"/>
  <c r="F84" i="1"/>
  <c r="H84" i="1" s="1"/>
  <c r="I83" i="1" s="1"/>
  <c r="J83" i="1" s="1"/>
  <c r="F83" i="1"/>
  <c r="H83" i="1" s="1"/>
  <c r="F82" i="1"/>
  <c r="H82" i="1" s="1"/>
  <c r="I81" i="1" s="1"/>
  <c r="J81" i="1" s="1"/>
  <c r="F81" i="1"/>
  <c r="H81" i="1" s="1"/>
  <c r="F80" i="1"/>
  <c r="H80" i="1" s="1"/>
  <c r="I79" i="1" s="1"/>
  <c r="J79" i="1" s="1"/>
  <c r="F79" i="1"/>
  <c r="H79" i="1" s="1"/>
  <c r="F78" i="1"/>
  <c r="H78" i="1" s="1"/>
  <c r="I77" i="1" s="1"/>
  <c r="J77" i="1" s="1"/>
  <c r="F77" i="1"/>
  <c r="H77" i="1" s="1"/>
  <c r="F76" i="1"/>
  <c r="H76" i="1" s="1"/>
  <c r="I75" i="1" s="1"/>
  <c r="J75" i="1" s="1"/>
  <c r="F75" i="1"/>
  <c r="H75" i="1" s="1"/>
  <c r="F74" i="1"/>
  <c r="H74" i="1"/>
  <c r="I73" i="1" s="1"/>
  <c r="J73" i="1" s="1"/>
  <c r="F73" i="1"/>
  <c r="H73" i="1" s="1"/>
  <c r="F72" i="1"/>
  <c r="H72" i="1" s="1"/>
  <c r="I71" i="1" s="1"/>
  <c r="J71" i="1" s="1"/>
  <c r="F71" i="1"/>
  <c r="H71" i="1" s="1"/>
  <c r="F70" i="1"/>
  <c r="H70" i="1" s="1"/>
  <c r="I69" i="1" s="1"/>
  <c r="J69" i="1" s="1"/>
  <c r="F69" i="1"/>
  <c r="H69" i="1" s="1"/>
  <c r="F68" i="1"/>
  <c r="H68" i="1" s="1"/>
  <c r="I67" i="1" s="1"/>
  <c r="J67" i="1" s="1"/>
  <c r="F67" i="1"/>
  <c r="H67" i="1" s="1"/>
  <c r="F66" i="1"/>
  <c r="H66" i="1" s="1"/>
  <c r="I65" i="1" s="1"/>
  <c r="J65" i="1" s="1"/>
  <c r="F65" i="1"/>
  <c r="H65" i="1" s="1"/>
  <c r="F64" i="1"/>
  <c r="H64" i="1" s="1"/>
  <c r="I63" i="1" s="1"/>
  <c r="J63" i="1" s="1"/>
  <c r="F63" i="1"/>
  <c r="H63" i="1" s="1"/>
  <c r="F62" i="1"/>
  <c r="H62" i="1" s="1"/>
  <c r="I61" i="1" s="1"/>
  <c r="J61" i="1" s="1"/>
  <c r="F61" i="1"/>
  <c r="H61" i="1"/>
  <c r="F60" i="1"/>
  <c r="H60" i="1" s="1"/>
  <c r="I59" i="1" s="1"/>
  <c r="J59" i="1" s="1"/>
  <c r="F59" i="1"/>
  <c r="H59" i="1" s="1"/>
  <c r="F58" i="1"/>
  <c r="H58" i="1"/>
  <c r="I57" i="1" s="1"/>
  <c r="J57" i="1" s="1"/>
  <c r="F57" i="1"/>
  <c r="H57" i="1" s="1"/>
  <c r="F56" i="1"/>
  <c r="H56" i="1" s="1"/>
  <c r="I55" i="1" s="1"/>
  <c r="J55" i="1" s="1"/>
  <c r="F55" i="1"/>
  <c r="H55" i="1" s="1"/>
  <c r="F42" i="1"/>
  <c r="H42" i="1" s="1"/>
  <c r="F43" i="1"/>
  <c r="H43" i="1" s="1"/>
  <c r="I42" i="1" s="1"/>
  <c r="J42" i="1" s="1"/>
  <c r="F44" i="1"/>
  <c r="H44" i="1" s="1"/>
  <c r="F45" i="1"/>
  <c r="H45" i="1" s="1"/>
  <c r="I44" i="1" s="1"/>
  <c r="J44" i="1" s="1"/>
  <c r="F40" i="1"/>
  <c r="H40" i="1" s="1"/>
  <c r="F41" i="1"/>
  <c r="H41" i="1" s="1"/>
  <c r="I40" i="1" s="1"/>
  <c r="J40" i="1" s="1"/>
  <c r="F39" i="1"/>
  <c r="H39" i="1" s="1"/>
  <c r="I38" i="1" s="1"/>
  <c r="J38" i="1" s="1"/>
  <c r="F38" i="1"/>
  <c r="H38" i="1" s="1"/>
  <c r="F37" i="1"/>
  <c r="H37" i="1" s="1"/>
  <c r="I36" i="1" s="1"/>
  <c r="J36" i="1" s="1"/>
  <c r="F36" i="1"/>
  <c r="H36" i="1" s="1"/>
  <c r="F35" i="1"/>
  <c r="H35" i="1" s="1"/>
  <c r="I34" i="1" s="1"/>
  <c r="J34" i="1" s="1"/>
  <c r="F34" i="1"/>
  <c r="H34" i="1" s="1"/>
  <c r="F33" i="1"/>
  <c r="H33" i="1" s="1"/>
  <c r="I32" i="1" s="1"/>
  <c r="J32" i="1" s="1"/>
  <c r="F32" i="1"/>
  <c r="H32" i="1" s="1"/>
  <c r="F31" i="1"/>
  <c r="H31" i="1" s="1"/>
  <c r="I30" i="1" s="1"/>
  <c r="J30" i="1" s="1"/>
  <c r="F30" i="1"/>
  <c r="H30" i="1" s="1"/>
  <c r="F29" i="1"/>
  <c r="H29" i="1" s="1"/>
  <c r="I28" i="1" s="1"/>
  <c r="J28" i="1" s="1"/>
  <c r="F28" i="1"/>
  <c r="H28" i="1" s="1"/>
  <c r="F27" i="1"/>
  <c r="H27" i="1" s="1"/>
  <c r="I26" i="1" s="1"/>
  <c r="J26" i="1" s="1"/>
  <c r="F26" i="1"/>
  <c r="H26" i="1" s="1"/>
  <c r="F25" i="1"/>
  <c r="H25" i="1" s="1"/>
  <c r="F24" i="1"/>
  <c r="H24" i="1" s="1"/>
  <c r="I24" i="1"/>
  <c r="J24" i="1" s="1"/>
  <c r="F23" i="1"/>
  <c r="H23" i="1" s="1"/>
  <c r="I22" i="1" s="1"/>
  <c r="J22" i="1" s="1"/>
  <c r="F22" i="1"/>
  <c r="H22" i="1" s="1"/>
  <c r="F21" i="1"/>
  <c r="H21" i="1" s="1"/>
  <c r="I20" i="1" s="1"/>
  <c r="J20" i="1" s="1"/>
  <c r="F20" i="1"/>
  <c r="H20" i="1" s="1"/>
  <c r="F19" i="1"/>
  <c r="H19" i="1" s="1"/>
  <c r="I18" i="1" s="1"/>
  <c r="J18" i="1" s="1"/>
  <c r="F18" i="1"/>
  <c r="H18" i="1" s="1"/>
  <c r="F17" i="1"/>
  <c r="H17" i="1" s="1"/>
  <c r="I16" i="1" s="1"/>
  <c r="J16" i="1" s="1"/>
  <c r="F16" i="1"/>
  <c r="H16" i="1" s="1"/>
  <c r="F15" i="1"/>
  <c r="H15" i="1" s="1"/>
  <c r="I14" i="1" s="1"/>
  <c r="J14" i="1" s="1"/>
  <c r="F14" i="1"/>
  <c r="H14" i="1" s="1"/>
  <c r="F13" i="1"/>
  <c r="H13" i="1" s="1"/>
  <c r="F12" i="1"/>
  <c r="H12" i="1" s="1"/>
  <c r="F11" i="1"/>
  <c r="H11" i="1" s="1"/>
  <c r="I10" i="1" s="1"/>
  <c r="J10" i="1" s="1"/>
  <c r="F10" i="1"/>
  <c r="H10" i="1" s="1"/>
  <c r="K45" i="3" l="1"/>
  <c r="K94" i="3" s="1"/>
  <c r="I12" i="1"/>
  <c r="J12" i="1" s="1"/>
</calcChain>
</file>

<file path=xl/sharedStrings.xml><?xml version="1.0" encoding="utf-8"?>
<sst xmlns="http://schemas.openxmlformats.org/spreadsheetml/2006/main" count="151" uniqueCount="46">
  <si>
    <t>COMMONWEALTH OF PENNSYLVANIA</t>
  </si>
  <si>
    <t>DISTRICT</t>
  </si>
  <si>
    <t>DEPARTMENT OF TRANSPORTATION</t>
  </si>
  <si>
    <t>PLANT CODE</t>
  </si>
  <si>
    <t>Date</t>
  </si>
  <si>
    <t>Type</t>
  </si>
  <si>
    <t>Material Weight</t>
  </si>
  <si>
    <t>Test Weight</t>
  </si>
  <si>
    <t>True Weight</t>
  </si>
  <si>
    <t>Scale Reading</t>
  </si>
  <si>
    <t>+ / -   Reading</t>
  </si>
  <si>
    <t>Percent Error</t>
  </si>
  <si>
    <t>Tested By</t>
  </si>
  <si>
    <t>Aggregate</t>
  </si>
  <si>
    <t>Percent Increment</t>
  </si>
  <si>
    <t>Repeatability</t>
  </si>
  <si>
    <t>Deviation</t>
  </si>
  <si>
    <t>Weight</t>
  </si>
  <si>
    <t>Diff.</t>
  </si>
  <si>
    <t>TOTAL ERROR</t>
  </si>
  <si>
    <t>A</t>
  </si>
  <si>
    <t>C</t>
  </si>
  <si>
    <t>Total Error</t>
  </si>
  <si>
    <t>Full Range Scale Check (PTM 410)</t>
  </si>
  <si>
    <t>Cement</t>
  </si>
  <si>
    <t>Nominal  Capacity</t>
  </si>
  <si>
    <t>Full Capacity</t>
  </si>
  <si>
    <t>Nominal Capacity</t>
  </si>
  <si>
    <t>Incremental Range Scale Check (PTM 410)</t>
  </si>
  <si>
    <t>W</t>
  </si>
  <si>
    <t>PENNSYLVANIA TURNPIKE COMMISSION</t>
  </si>
  <si>
    <t>Concrete 2013</t>
  </si>
  <si>
    <t>Water Scales / Meter</t>
  </si>
  <si>
    <t>Gallons / Pounds</t>
  </si>
  <si>
    <t>Gallons</t>
  </si>
  <si>
    <t>Pounds</t>
  </si>
  <si>
    <t>True weight</t>
  </si>
  <si>
    <t>Target amount</t>
  </si>
  <si>
    <t>Scale reading</t>
  </si>
  <si>
    <t>Error</t>
  </si>
  <si>
    <t>Water</t>
  </si>
  <si>
    <t>Temp.</t>
  </si>
  <si>
    <t>`</t>
  </si>
  <si>
    <t>Hot Water</t>
  </si>
  <si>
    <t>Cold Water</t>
  </si>
  <si>
    <t>Concrete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</si>
</sst>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m/d/yy"/>
    <numFmt numFmtId="167" formatCode="0.00000"/>
    <numFmt numFmtId="168" formatCode="0.00000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theme="3"/>
      </left>
      <right/>
      <top style="thick">
        <color theme="3"/>
      </top>
      <bottom style="medium">
        <color indexed="64"/>
      </bottom>
      <diagonal/>
    </border>
    <border>
      <left/>
      <right/>
      <top style="thick">
        <color theme="3"/>
      </top>
      <bottom style="medium">
        <color indexed="64"/>
      </bottom>
      <diagonal/>
    </border>
    <border>
      <left/>
      <right style="thick">
        <color theme="3"/>
      </right>
      <top style="thick">
        <color theme="3"/>
      </top>
      <bottom style="medium">
        <color indexed="64"/>
      </bottom>
      <diagonal/>
    </border>
    <border>
      <left style="thick">
        <color theme="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3"/>
      </right>
      <top style="medium">
        <color indexed="64"/>
      </top>
      <bottom/>
      <diagonal/>
    </border>
    <border>
      <left style="thick">
        <color theme="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theme="3"/>
      </right>
      <top/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medium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14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1" fontId="0" fillId="0" borderId="9" xfId="0" applyNumberFormat="1" applyBorder="1"/>
    <xf numFmtId="1" fontId="0" fillId="0" borderId="10" xfId="0" applyNumberFormat="1" applyBorder="1"/>
    <xf numFmtId="164" fontId="0" fillId="0" borderId="0" xfId="0" applyNumberForma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1" fontId="0" fillId="0" borderId="17" xfId="0" applyNumberFormat="1" applyBorder="1"/>
    <xf numFmtId="1" fontId="0" fillId="0" borderId="19" xfId="0" applyNumberFormat="1" applyBorder="1"/>
    <xf numFmtId="1" fontId="0" fillId="0" borderId="21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10" fontId="0" fillId="0" borderId="10" xfId="0" applyNumberFormat="1" applyBorder="1"/>
    <xf numFmtId="0" fontId="0" fillId="0" borderId="22" xfId="0" applyBorder="1" applyAlignment="1">
      <alignment horizontal="center"/>
    </xf>
    <xf numFmtId="1" fontId="0" fillId="0" borderId="23" xfId="0" applyNumberFormat="1" applyFill="1" applyBorder="1" applyAlignment="1" applyProtection="1">
      <alignment horizontal="center"/>
    </xf>
    <xf numFmtId="10" fontId="0" fillId="0" borderId="21" xfId="0" applyNumberFormat="1" applyBorder="1"/>
    <xf numFmtId="0" fontId="0" fillId="0" borderId="1" xfId="0" applyNumberFormat="1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1" fontId="0" fillId="0" borderId="13" xfId="0" applyNumberFormat="1" applyFill="1" applyBorder="1" applyAlignment="1" applyProtection="1"/>
    <xf numFmtId="1" fontId="0" fillId="0" borderId="25" xfId="0" applyNumberFormat="1" applyFill="1" applyBorder="1" applyAlignment="1" applyProtection="1"/>
    <xf numFmtId="1" fontId="0" fillId="0" borderId="22" xfId="0" applyNumberFormat="1" applyFill="1" applyBorder="1" applyAlignment="1" applyProtection="1">
      <alignment horizontal="center"/>
    </xf>
    <xf numFmtId="1" fontId="0" fillId="0" borderId="27" xfId="0" applyNumberFormat="1" applyFill="1" applyBorder="1" applyAlignment="1" applyProtection="1">
      <alignment horizontal="center"/>
    </xf>
    <xf numFmtId="1" fontId="0" fillId="0" borderId="28" xfId="0" applyNumberFormat="1" applyFill="1" applyBorder="1" applyAlignment="1" applyProtection="1">
      <alignment horizontal="center"/>
    </xf>
    <xf numFmtId="1" fontId="0" fillId="0" borderId="6" xfId="0" applyNumberForma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1" fontId="0" fillId="0" borderId="13" xfId="0" applyNumberFormat="1" applyFill="1" applyBorder="1" applyAlignment="1" applyProtection="1">
      <alignment horizontal="center"/>
    </xf>
    <xf numFmtId="1" fontId="0" fillId="0" borderId="25" xfId="0" applyNumberForma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1" fontId="0" fillId="0" borderId="30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165" fontId="0" fillId="0" borderId="3" xfId="0" applyNumberFormat="1" applyFill="1" applyBorder="1" applyAlignment="1" applyProtection="1">
      <alignment horizont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49" xfId="0" applyBorder="1" applyAlignment="1"/>
    <xf numFmtId="0" fontId="0" fillId="2" borderId="1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Protection="1"/>
    <xf numFmtId="2" fontId="0" fillId="0" borderId="1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10" fontId="0" fillId="0" borderId="0" xfId="0" applyNumberFormat="1" applyBorder="1" applyAlignment="1" applyProtection="1">
      <alignment horizontal="center"/>
    </xf>
    <xf numFmtId="2" fontId="0" fillId="0" borderId="30" xfId="0" applyNumberFormat="1" applyFill="1" applyBorder="1" applyAlignment="1" applyProtection="1">
      <alignment horizontal="center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</xf>
    <xf numFmtId="2" fontId="0" fillId="0" borderId="13" xfId="0" applyNumberFormat="1" applyFill="1" applyBorder="1" applyAlignment="1" applyProtection="1">
      <alignment horizontal="center"/>
    </xf>
    <xf numFmtId="0" fontId="0" fillId="0" borderId="32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167" fontId="0" fillId="0" borderId="0" xfId="0" applyNumberFormat="1" applyProtection="1"/>
    <xf numFmtId="168" fontId="0" fillId="0" borderId="0" xfId="0" applyNumberFormat="1" applyProtection="1"/>
    <xf numFmtId="0" fontId="1" fillId="0" borderId="0" xfId="0" applyFont="1" applyProtection="1"/>
    <xf numFmtId="166" fontId="0" fillId="2" borderId="65" xfId="0" applyNumberFormat="1" applyFill="1" applyBorder="1" applyAlignment="1" applyProtection="1">
      <alignment horizontal="center"/>
      <protection locked="0"/>
    </xf>
    <xf numFmtId="10" fontId="0" fillId="0" borderId="66" xfId="0" applyNumberFormat="1" applyBorder="1" applyAlignment="1" applyProtection="1">
      <alignment horizontal="center"/>
    </xf>
    <xf numFmtId="166" fontId="0" fillId="2" borderId="67" xfId="0" applyNumberFormat="1" applyFill="1" applyBorder="1" applyAlignment="1" applyProtection="1">
      <alignment horizontal="center"/>
      <protection locked="0"/>
    </xf>
    <xf numFmtId="10" fontId="0" fillId="0" borderId="68" xfId="0" applyNumberFormat="1" applyBorder="1" applyAlignment="1" applyProtection="1">
      <alignment horizontal="center"/>
    </xf>
    <xf numFmtId="166" fontId="0" fillId="2" borderId="69" xfId="0" applyNumberFormat="1" applyFill="1" applyBorder="1" applyAlignment="1" applyProtection="1">
      <alignment horizontal="center"/>
      <protection locked="0"/>
    </xf>
    <xf numFmtId="0" fontId="0" fillId="2" borderId="70" xfId="0" applyNumberFormat="1" applyFill="1" applyBorder="1" applyAlignment="1" applyProtection="1">
      <alignment horizontal="center"/>
      <protection locked="0"/>
    </xf>
    <xf numFmtId="0" fontId="0" fillId="2" borderId="71" xfId="0" applyNumberFormat="1" applyFill="1" applyBorder="1" applyAlignment="1" applyProtection="1">
      <alignment horizontal="center"/>
      <protection locked="0"/>
    </xf>
    <xf numFmtId="2" fontId="0" fillId="2" borderId="71" xfId="0" applyNumberFormat="1" applyFill="1" applyBorder="1" applyAlignment="1" applyProtection="1">
      <alignment horizontal="center"/>
      <protection locked="0"/>
    </xf>
    <xf numFmtId="2" fontId="0" fillId="0" borderId="72" xfId="0" applyNumberFormat="1" applyFill="1" applyBorder="1" applyAlignment="1" applyProtection="1">
      <alignment horizontal="center"/>
    </xf>
    <xf numFmtId="2" fontId="0" fillId="0" borderId="70" xfId="0" applyNumberFormat="1" applyFill="1" applyBorder="1" applyAlignment="1" applyProtection="1">
      <alignment horizontal="center"/>
    </xf>
    <xf numFmtId="10" fontId="0" fillId="0" borderId="73" xfId="0" applyNumberFormat="1" applyBorder="1" applyAlignment="1" applyProtection="1">
      <alignment horizontal="center"/>
    </xf>
    <xf numFmtId="166" fontId="0" fillId="2" borderId="81" xfId="0" applyNumberFormat="1" applyFill="1" applyBorder="1" applyAlignment="1" applyProtection="1">
      <alignment horizontal="center"/>
      <protection locked="0"/>
    </xf>
    <xf numFmtId="10" fontId="0" fillId="0" borderId="82" xfId="0" applyNumberFormat="1" applyBorder="1" applyAlignment="1" applyProtection="1">
      <alignment horizontal="center"/>
    </xf>
    <xf numFmtId="166" fontId="0" fillId="2" borderId="83" xfId="0" applyNumberFormat="1" applyFill="1" applyBorder="1" applyAlignment="1" applyProtection="1">
      <alignment horizontal="center"/>
      <protection locked="0"/>
    </xf>
    <xf numFmtId="10" fontId="0" fillId="0" borderId="84" xfId="0" applyNumberFormat="1" applyBorder="1" applyAlignment="1" applyProtection="1">
      <alignment horizontal="center"/>
    </xf>
    <xf numFmtId="166" fontId="0" fillId="2" borderId="85" xfId="0" applyNumberFormat="1" applyFill="1" applyBorder="1" applyAlignment="1" applyProtection="1">
      <alignment horizontal="center"/>
      <protection locked="0"/>
    </xf>
    <xf numFmtId="0" fontId="0" fillId="2" borderId="86" xfId="0" applyNumberFormat="1" applyFill="1" applyBorder="1" applyAlignment="1" applyProtection="1">
      <alignment horizontal="center"/>
      <protection locked="0"/>
    </xf>
    <xf numFmtId="2" fontId="0" fillId="2" borderId="86" xfId="0" applyNumberFormat="1" applyFill="1" applyBorder="1" applyAlignment="1" applyProtection="1">
      <alignment horizontal="center"/>
      <protection locked="0"/>
    </xf>
    <xf numFmtId="2" fontId="0" fillId="0" borderId="87" xfId="0" applyNumberFormat="1" applyFill="1" applyBorder="1" applyAlignment="1" applyProtection="1">
      <alignment horizontal="center"/>
    </xf>
    <xf numFmtId="2" fontId="0" fillId="0" borderId="88" xfId="0" applyNumberFormat="1" applyFill="1" applyBorder="1" applyAlignment="1" applyProtection="1">
      <alignment horizontal="center"/>
    </xf>
    <xf numFmtId="10" fontId="0" fillId="0" borderId="89" xfId="0" applyNumberFormat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48" xfId="0" applyNumberFormat="1" applyFill="1" applyBorder="1" applyAlignment="1" applyProtection="1">
      <alignment horizontal="center"/>
      <protection locked="0"/>
    </xf>
    <xf numFmtId="49" fontId="0" fillId="2" borderId="49" xfId="0" applyNumberFormat="1" applyFill="1" applyBorder="1" applyAlignment="1" applyProtection="1">
      <alignment horizontal="center"/>
      <protection locked="0"/>
    </xf>
    <xf numFmtId="49" fontId="0" fillId="2" borderId="50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1" fontId="0" fillId="0" borderId="23" xfId="0" applyNumberFormat="1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</xf>
    <xf numFmtId="10" fontId="0" fillId="0" borderId="23" xfId="0" applyNumberFormat="1" applyFill="1" applyBorder="1" applyAlignment="1" applyProtection="1">
      <alignment horizontal="center" vertical="center"/>
    </xf>
    <xf numFmtId="10" fontId="0" fillId="0" borderId="14" xfId="0" applyNumberFormat="1" applyFill="1" applyBorder="1" applyAlignment="1" applyProtection="1">
      <alignment horizontal="center" vertical="center"/>
    </xf>
    <xf numFmtId="49" fontId="0" fillId="2" borderId="44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46" xfId="0" applyNumberFormat="1" applyFill="1" applyBorder="1" applyAlignment="1" applyProtection="1">
      <alignment horizontal="center"/>
      <protection locked="0"/>
    </xf>
    <xf numFmtId="49" fontId="0" fillId="2" borderId="47" xfId="0" applyNumberFormat="1" applyFill="1" applyBorder="1" applyAlignment="1" applyProtection="1">
      <alignment horizontal="center"/>
      <protection locked="0"/>
    </xf>
    <xf numFmtId="14" fontId="0" fillId="2" borderId="29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29" xfId="0" applyNumberForma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10" fontId="0" fillId="0" borderId="29" xfId="0" applyNumberFormat="1" applyFill="1" applyBorder="1" applyAlignment="1" applyProtection="1">
      <alignment horizontal="center" vertical="center"/>
    </xf>
    <xf numFmtId="10" fontId="0" fillId="0" borderId="1" xfId="0" applyNumberFormat="1" applyFill="1" applyBorder="1" applyAlignment="1" applyProtection="1">
      <alignment horizontal="center" vertical="center"/>
    </xf>
    <xf numFmtId="9" fontId="0" fillId="2" borderId="23" xfId="0" applyNumberFormat="1" applyFill="1" applyBorder="1" applyAlignment="1" applyProtection="1">
      <alignment horizontal="center" vertical="center"/>
      <protection locked="0"/>
    </xf>
    <xf numFmtId="9" fontId="0" fillId="2" borderId="14" xfId="0" applyNumberFormat="1" applyFill="1" applyBorder="1" applyAlignment="1" applyProtection="1">
      <alignment horizontal="center" vertical="center"/>
      <protection locked="0"/>
    </xf>
    <xf numFmtId="9" fontId="0" fillId="2" borderId="29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25" xfId="0" applyNumberFormat="1" applyFill="1" applyBorder="1" applyAlignment="1" applyProtection="1">
      <alignment horizontal="center" vertical="center"/>
      <protection locked="0"/>
    </xf>
    <xf numFmtId="14" fontId="0" fillId="2" borderId="24" xfId="0" applyNumberFormat="1" applyFill="1" applyBorder="1" applyAlignment="1" applyProtection="1">
      <alignment horizont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14" fontId="0" fillId="2" borderId="25" xfId="0" applyNumberFormat="1" applyFill="1" applyBorder="1" applyAlignment="1" applyProtection="1">
      <alignment horizontal="center"/>
      <protection locked="0"/>
    </xf>
    <xf numFmtId="0" fontId="0" fillId="2" borderId="25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Fill="1" applyBorder="1" applyAlignment="1" applyProtection="1">
      <alignment horizontal="center" vertical="center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33" xfId="0" applyNumberFormat="1" applyFill="1" applyBorder="1" applyAlignment="1" applyProtection="1">
      <alignment horizontal="center"/>
      <protection locked="0"/>
    </xf>
    <xf numFmtId="10" fontId="0" fillId="0" borderId="25" xfId="0" applyNumberFormat="1" applyFill="1" applyBorder="1" applyAlignment="1" applyProtection="1">
      <alignment horizontal="center" vertical="center"/>
    </xf>
    <xf numFmtId="49" fontId="0" fillId="2" borderId="5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52" xfId="0" applyNumberFormat="1" applyFill="1" applyBorder="1" applyAlignment="1" applyProtection="1">
      <alignment horizontal="center"/>
      <protection locked="0"/>
    </xf>
    <xf numFmtId="1" fontId="0" fillId="0" borderId="24" xfId="0" applyNumberFormat="1" applyFill="1" applyBorder="1" applyAlignment="1" applyProtection="1">
      <alignment horizontal="center" vertical="center"/>
    </xf>
    <xf numFmtId="0" fontId="0" fillId="0" borderId="34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10" fontId="0" fillId="0" borderId="24" xfId="0" applyNumberForma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2" borderId="56" xfId="0" applyNumberFormat="1" applyFill="1" applyBorder="1" applyAlignment="1" applyProtection="1">
      <alignment horizontal="center" vertical="center"/>
      <protection locked="0"/>
    </xf>
    <xf numFmtId="49" fontId="0" fillId="2" borderId="54" xfId="0" applyNumberFormat="1" applyFill="1" applyBorder="1" applyAlignment="1" applyProtection="1">
      <alignment horizontal="center" vertical="center"/>
      <protection locked="0"/>
    </xf>
    <xf numFmtId="49" fontId="0" fillId="2" borderId="57" xfId="0" applyNumberFormat="1" applyFill="1" applyBorder="1" applyAlignment="1" applyProtection="1">
      <alignment horizontal="center" vertical="center"/>
      <protection locked="0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5" xfId="0" applyNumberForma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22" xfId="0" applyNumberFormat="1" applyFill="1" applyBorder="1" applyAlignment="1" applyProtection="1">
      <alignment horizontal="center"/>
    </xf>
    <xf numFmtId="0" fontId="0" fillId="0" borderId="33" xfId="0" applyNumberFormat="1" applyFill="1" applyBorder="1" applyAlignment="1" applyProtection="1">
      <alignment horizontal="center"/>
    </xf>
    <xf numFmtId="49" fontId="0" fillId="0" borderId="53" xfId="0" applyNumberFormat="1" applyBorder="1" applyAlignment="1">
      <alignment horizontal="center" vertical="top" wrapText="1"/>
    </xf>
    <xf numFmtId="0" fontId="1" fillId="0" borderId="0" xfId="0" applyFont="1" applyAlignment="1" applyProtection="1">
      <alignment horizontal="center"/>
    </xf>
    <xf numFmtId="0" fontId="0" fillId="0" borderId="31" xfId="0" applyBorder="1" applyAlignment="1" applyProtection="1">
      <alignment horizontal="center" wrapText="1"/>
    </xf>
    <xf numFmtId="0" fontId="0" fillId="0" borderId="3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31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0" fillId="0" borderId="77" xfId="0" applyBorder="1" applyAlignment="1" applyProtection="1">
      <alignment horizontal="center" vertical="top" wrapText="1"/>
    </xf>
    <xf numFmtId="0" fontId="0" fillId="0" borderId="79" xfId="0" applyBorder="1" applyAlignment="1" applyProtection="1">
      <alignment horizontal="center" vertical="top" wrapText="1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/>
    </xf>
    <xf numFmtId="0" fontId="1" fillId="0" borderId="74" xfId="0" applyFont="1" applyBorder="1" applyAlignment="1" applyProtection="1">
      <alignment horizontal="center"/>
    </xf>
    <xf numFmtId="0" fontId="1" fillId="0" borderId="75" xfId="0" applyFont="1" applyBorder="1" applyAlignment="1" applyProtection="1">
      <alignment horizontal="center"/>
    </xf>
    <xf numFmtId="0" fontId="1" fillId="0" borderId="76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" fillId="0" borderId="62" xfId="0" applyFont="1" applyBorder="1" applyAlignment="1" applyProtection="1">
      <alignment horizontal="center" wrapText="1"/>
    </xf>
    <xf numFmtId="0" fontId="0" fillId="0" borderId="64" xfId="0" applyBorder="1" applyAlignment="1" applyProtection="1">
      <alignment horizontal="center" wrapText="1"/>
    </xf>
    <xf numFmtId="0" fontId="3" fillId="0" borderId="78" xfId="0" applyFont="1" applyBorder="1" applyAlignment="1" applyProtection="1">
      <alignment horizontal="center" wrapText="1"/>
    </xf>
    <xf numFmtId="0" fontId="0" fillId="0" borderId="80" xfId="0" applyBorder="1" applyAlignment="1" applyProtection="1">
      <alignment horizontal="center" wrapText="1"/>
    </xf>
    <xf numFmtId="0" fontId="0" fillId="0" borderId="61" xfId="0" applyBorder="1" applyAlignment="1" applyProtection="1">
      <alignment horizontal="center" vertical="top" wrapText="1"/>
    </xf>
    <xf numFmtId="0" fontId="0" fillId="0" borderId="63" xfId="0" applyBorder="1" applyAlignment="1" applyProtection="1">
      <alignment horizontal="center" vertical="top" wrapTex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0</xdr:rowOff>
    </xdr:from>
    <xdr:to>
      <xdr:col>1</xdr:col>
      <xdr:colOff>464917</xdr:colOff>
      <xdr:row>3</xdr:row>
      <xdr:rowOff>134471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0"/>
          <a:ext cx="1014006" cy="605118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268941</xdr:colOff>
      <xdr:row>0</xdr:row>
      <xdr:rowOff>44824</xdr:rowOff>
    </xdr:from>
    <xdr:to>
      <xdr:col>7</xdr:col>
      <xdr:colOff>547022</xdr:colOff>
      <xdr:row>4</xdr:row>
      <xdr:rowOff>12327</xdr:rowOff>
    </xdr:to>
    <xdr:pic>
      <xdr:nvPicPr>
        <xdr:cNvPr id="5" name="Picture 22" descr="turnpike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0853" y="44824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</xdr:colOff>
      <xdr:row>49</xdr:row>
      <xdr:rowOff>0</xdr:rowOff>
    </xdr:from>
    <xdr:to>
      <xdr:col>1</xdr:col>
      <xdr:colOff>464917</xdr:colOff>
      <xdr:row>52</xdr:row>
      <xdr:rowOff>134471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0"/>
          <a:ext cx="1014006" cy="605118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268941</xdr:colOff>
      <xdr:row>49</xdr:row>
      <xdr:rowOff>44824</xdr:rowOff>
    </xdr:from>
    <xdr:to>
      <xdr:col>7</xdr:col>
      <xdr:colOff>547022</xdr:colOff>
      <xdr:row>53</xdr:row>
      <xdr:rowOff>12327</xdr:rowOff>
    </xdr:to>
    <xdr:pic>
      <xdr:nvPicPr>
        <xdr:cNvPr id="7" name="Picture 22" descr="turnpike 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0853" y="44824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0</xdr:rowOff>
    </xdr:from>
    <xdr:to>
      <xdr:col>1</xdr:col>
      <xdr:colOff>464917</xdr:colOff>
      <xdr:row>3</xdr:row>
      <xdr:rowOff>134471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0"/>
          <a:ext cx="1016807" cy="620246"/>
        </a:xfrm>
        <a:prstGeom prst="rect">
          <a:avLst/>
        </a:prstGeom>
      </xdr:spPr>
    </xdr:pic>
    <xdr:clientData/>
  </xdr:twoCellAnchor>
  <xdr:twoCellAnchor editAs="oneCell">
    <xdr:from>
      <xdr:col>8</xdr:col>
      <xdr:colOff>224117</xdr:colOff>
      <xdr:row>0</xdr:row>
      <xdr:rowOff>22412</xdr:rowOff>
    </xdr:from>
    <xdr:to>
      <xdr:col>9</xdr:col>
      <xdr:colOff>502197</xdr:colOff>
      <xdr:row>3</xdr:row>
      <xdr:rowOff>146797</xdr:rowOff>
    </xdr:to>
    <xdr:pic>
      <xdr:nvPicPr>
        <xdr:cNvPr id="6" name="Picture 22" descr="turnpike log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264" y="22412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</xdr:colOff>
      <xdr:row>46</xdr:row>
      <xdr:rowOff>0</xdr:rowOff>
    </xdr:from>
    <xdr:to>
      <xdr:col>1</xdr:col>
      <xdr:colOff>464917</xdr:colOff>
      <xdr:row>49</xdr:row>
      <xdr:rowOff>134471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0"/>
          <a:ext cx="1014006" cy="605118"/>
        </a:xfrm>
        <a:prstGeom prst="rect">
          <a:avLst/>
        </a:prstGeom>
      </xdr:spPr>
    </xdr:pic>
    <xdr:clientData/>
  </xdr:twoCellAnchor>
  <xdr:twoCellAnchor editAs="oneCell">
    <xdr:from>
      <xdr:col>8</xdr:col>
      <xdr:colOff>224117</xdr:colOff>
      <xdr:row>46</xdr:row>
      <xdr:rowOff>22412</xdr:rowOff>
    </xdr:from>
    <xdr:to>
      <xdr:col>9</xdr:col>
      <xdr:colOff>502197</xdr:colOff>
      <xdr:row>49</xdr:row>
      <xdr:rowOff>146797</xdr:rowOff>
    </xdr:to>
    <xdr:pic>
      <xdr:nvPicPr>
        <xdr:cNvPr id="10" name="Picture 22" descr="turnpike log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264" y="22412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</xdr:colOff>
      <xdr:row>91</xdr:row>
      <xdr:rowOff>0</xdr:rowOff>
    </xdr:from>
    <xdr:to>
      <xdr:col>1</xdr:col>
      <xdr:colOff>464917</xdr:colOff>
      <xdr:row>94</xdr:row>
      <xdr:rowOff>134471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7429500"/>
          <a:ext cx="1014006" cy="605118"/>
        </a:xfrm>
        <a:prstGeom prst="rect">
          <a:avLst/>
        </a:prstGeom>
      </xdr:spPr>
    </xdr:pic>
    <xdr:clientData/>
  </xdr:twoCellAnchor>
  <xdr:twoCellAnchor editAs="oneCell">
    <xdr:from>
      <xdr:col>8</xdr:col>
      <xdr:colOff>224117</xdr:colOff>
      <xdr:row>91</xdr:row>
      <xdr:rowOff>22412</xdr:rowOff>
    </xdr:from>
    <xdr:to>
      <xdr:col>9</xdr:col>
      <xdr:colOff>502197</xdr:colOff>
      <xdr:row>94</xdr:row>
      <xdr:rowOff>146797</xdr:rowOff>
    </xdr:to>
    <xdr:pic>
      <xdr:nvPicPr>
        <xdr:cNvPr id="12" name="Picture 22" descr="turnpike log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264" y="7451912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0</xdr:rowOff>
    </xdr:from>
    <xdr:to>
      <xdr:col>1</xdr:col>
      <xdr:colOff>464917</xdr:colOff>
      <xdr:row>3</xdr:row>
      <xdr:rowOff>134471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0"/>
          <a:ext cx="1016807" cy="620246"/>
        </a:xfrm>
        <a:prstGeom prst="rect">
          <a:avLst/>
        </a:prstGeom>
      </xdr:spPr>
    </xdr:pic>
    <xdr:clientData/>
  </xdr:twoCellAnchor>
  <xdr:twoCellAnchor editAs="oneCell">
    <xdr:from>
      <xdr:col>9</xdr:col>
      <xdr:colOff>224117</xdr:colOff>
      <xdr:row>0</xdr:row>
      <xdr:rowOff>22412</xdr:rowOff>
    </xdr:from>
    <xdr:to>
      <xdr:col>10</xdr:col>
      <xdr:colOff>502197</xdr:colOff>
      <xdr:row>3</xdr:row>
      <xdr:rowOff>146797</xdr:rowOff>
    </xdr:to>
    <xdr:pic>
      <xdr:nvPicPr>
        <xdr:cNvPr id="3" name="Picture 22" descr="turnpike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442" y="22412"/>
          <a:ext cx="887680" cy="61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P94"/>
  <sheetViews>
    <sheetView showGridLines="0" tabSelected="1" zoomScaleNormal="100" workbookViewId="0">
      <selection activeCell="K6" sqref="K6:L6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41"/>
      <c r="B1" s="141"/>
      <c r="G1" s="152"/>
      <c r="H1" s="152"/>
    </row>
    <row r="2" spans="1:14" ht="13" x14ac:dyDescent="0.3">
      <c r="A2" s="141"/>
      <c r="B2" s="141"/>
      <c r="C2" s="121" t="s">
        <v>0</v>
      </c>
      <c r="D2" s="121"/>
      <c r="E2" s="121"/>
      <c r="F2" s="121"/>
      <c r="G2" s="152"/>
      <c r="H2" s="152"/>
      <c r="I2" s="116" t="s">
        <v>1</v>
      </c>
      <c r="J2" s="117"/>
      <c r="K2" s="118"/>
      <c r="L2" s="119"/>
      <c r="M2" s="119"/>
      <c r="N2" s="120"/>
    </row>
    <row r="3" spans="1:14" ht="13" x14ac:dyDescent="0.3">
      <c r="A3" s="141"/>
      <c r="B3" s="141"/>
      <c r="C3" s="121" t="s">
        <v>2</v>
      </c>
      <c r="D3" s="121"/>
      <c r="E3" s="121"/>
      <c r="F3" s="121"/>
      <c r="G3" s="152"/>
      <c r="H3" s="152"/>
      <c r="I3" s="116" t="s">
        <v>3</v>
      </c>
      <c r="J3" s="117"/>
      <c r="K3" s="118"/>
      <c r="L3" s="119"/>
      <c r="M3" s="119"/>
      <c r="N3" s="120"/>
    </row>
    <row r="4" spans="1:14" ht="13" x14ac:dyDescent="0.3">
      <c r="A4" s="141"/>
      <c r="B4" s="141"/>
      <c r="C4" s="121" t="s">
        <v>30</v>
      </c>
      <c r="D4" s="121"/>
      <c r="E4" s="121"/>
      <c r="F4" s="121"/>
      <c r="G4" s="152"/>
      <c r="H4" s="152"/>
      <c r="I4" s="116" t="s">
        <v>5</v>
      </c>
      <c r="J4" s="122"/>
      <c r="K4" s="116" t="s">
        <v>25</v>
      </c>
      <c r="L4" s="122"/>
      <c r="M4" s="123" t="s">
        <v>26</v>
      </c>
      <c r="N4" s="124"/>
    </row>
    <row r="5" spans="1:14" ht="12.75" customHeight="1" x14ac:dyDescent="0.25">
      <c r="A5" s="151" t="s">
        <v>45</v>
      </c>
      <c r="B5" s="151"/>
      <c r="I5" s="22" t="s">
        <v>20</v>
      </c>
      <c r="J5" s="25" t="s">
        <v>13</v>
      </c>
      <c r="K5" s="132"/>
      <c r="L5" s="133"/>
      <c r="M5" s="132"/>
      <c r="N5" s="133"/>
    </row>
    <row r="6" spans="1:14" ht="13" x14ac:dyDescent="0.3">
      <c r="E6" s="121" t="s">
        <v>23</v>
      </c>
      <c r="F6" s="121"/>
      <c r="G6" s="121"/>
      <c r="H6" s="121"/>
      <c r="I6" s="21" t="s">
        <v>21</v>
      </c>
      <c r="J6" s="23" t="s">
        <v>24</v>
      </c>
      <c r="K6" s="134"/>
      <c r="L6" s="135"/>
      <c r="M6" s="132"/>
      <c r="N6" s="133"/>
    </row>
    <row r="7" spans="1:14" ht="12.75" customHeight="1" thickBot="1" x14ac:dyDescent="0.3">
      <c r="A7" s="3"/>
      <c r="B7" s="2"/>
    </row>
    <row r="8" spans="1:14" ht="13" thickBot="1" x14ac:dyDescent="0.3">
      <c r="A8" s="128" t="s">
        <v>4</v>
      </c>
      <c r="B8" s="128" t="s">
        <v>5</v>
      </c>
      <c r="C8" s="136" t="s">
        <v>14</v>
      </c>
      <c r="D8" s="128" t="s">
        <v>6</v>
      </c>
      <c r="E8" s="128" t="s">
        <v>7</v>
      </c>
      <c r="F8" s="128" t="s">
        <v>8</v>
      </c>
      <c r="G8" s="136" t="s">
        <v>9</v>
      </c>
      <c r="H8" s="138" t="s">
        <v>15</v>
      </c>
      <c r="I8" s="139"/>
      <c r="J8" s="140"/>
      <c r="K8" s="130" t="s">
        <v>10</v>
      </c>
      <c r="L8" s="128" t="s">
        <v>11</v>
      </c>
      <c r="M8" s="144" t="s">
        <v>12</v>
      </c>
      <c r="N8" s="145"/>
    </row>
    <row r="9" spans="1:14" ht="13" thickBot="1" x14ac:dyDescent="0.3">
      <c r="A9" s="129"/>
      <c r="B9" s="129"/>
      <c r="C9" s="137"/>
      <c r="D9" s="129"/>
      <c r="E9" s="129"/>
      <c r="F9" s="129"/>
      <c r="G9" s="137"/>
      <c r="H9" s="5" t="s">
        <v>17</v>
      </c>
      <c r="I9" s="6" t="s">
        <v>18</v>
      </c>
      <c r="J9" s="8" t="s">
        <v>16</v>
      </c>
      <c r="K9" s="131"/>
      <c r="L9" s="129"/>
      <c r="M9" s="146"/>
      <c r="N9" s="147"/>
    </row>
    <row r="10" spans="1:14" x14ac:dyDescent="0.25">
      <c r="A10" s="49"/>
      <c r="B10" s="50"/>
      <c r="C10" s="51"/>
      <c r="D10" s="52"/>
      <c r="E10" s="52"/>
      <c r="F10" s="12" t="str">
        <f t="shared" ref="F10:F44" si="0">IF(ISBLANK(D10)," ",IF(ISBLANK(E10)," ",D10+E10))</f>
        <v xml:space="preserve"> </v>
      </c>
      <c r="G10" s="53"/>
      <c r="H10" s="54"/>
      <c r="I10" s="12" t="str">
        <f t="shared" ref="I10:I44" si="1">IF(ISBLANK(H10)," ",(H10-G10))</f>
        <v xml:space="preserve"> </v>
      </c>
      <c r="J10" s="24" t="str">
        <f>IF(ISBLANK(H10)," ",IF($B$10="A",I10/$M$5,IF($B$10="C",I10/$M$6," ")))</f>
        <v xml:space="preserve"> </v>
      </c>
      <c r="K10" s="45" t="str">
        <f t="shared" ref="K10:K15" si="2">IF(ISBLANK(E10)," ",IF(ISBLANK(D10)," ",IF(ISBLANK(G10)," ",G10-F10)))</f>
        <v xml:space="preserve"> </v>
      </c>
      <c r="L10" s="47" t="str">
        <f>IF(ISBLANK(G10)," ",IF($B$10="A",(K10/$K$5),IF($B$10="C",(K10/$K$6)," ")))</f>
        <v xml:space="preserve"> </v>
      </c>
      <c r="M10" s="142"/>
      <c r="N10" s="143"/>
    </row>
    <row r="11" spans="1:14" x14ac:dyDescent="0.25">
      <c r="A11" s="49"/>
      <c r="B11" s="28" t="str">
        <f>IF(ISBLANK(D11)," ",IF(ISBLANK(E11)," ",IF(ISBLANK(G11)," ",$B$10)))</f>
        <v xml:space="preserve"> </v>
      </c>
      <c r="C11" s="51"/>
      <c r="D11" s="52"/>
      <c r="E11" s="52"/>
      <c r="F11" s="12" t="str">
        <f t="shared" si="0"/>
        <v xml:space="preserve"> </v>
      </c>
      <c r="G11" s="53"/>
      <c r="H11" s="55"/>
      <c r="I11" s="12" t="str">
        <f t="shared" si="1"/>
        <v xml:space="preserve"> </v>
      </c>
      <c r="J11" s="24" t="str">
        <f t="shared" ref="J11:J44" si="3">IF(ISBLANK(H11)," ",IF($B$10="A",I11/$M$5,IF($B$10="C",I11/$M$6," ")))</f>
        <v xml:space="preserve"> </v>
      </c>
      <c r="K11" s="45" t="str">
        <f t="shared" si="2"/>
        <v xml:space="preserve"> </v>
      </c>
      <c r="L11" s="47" t="str">
        <f t="shared" ref="L11:L44" si="4">IF(ISBLANK(G11)," ",IF($B$10="A",(K11/$K$5),IF($B$10="C",(K11/$K$6)," ")))</f>
        <v xml:space="preserve"> </v>
      </c>
      <c r="M11" s="118"/>
      <c r="N11" s="120"/>
    </row>
    <row r="12" spans="1:14" x14ac:dyDescent="0.25">
      <c r="A12" s="49"/>
      <c r="B12" s="28" t="str">
        <f t="shared" ref="B12:B44" si="5">IF(ISBLANK(D12)," ",IF(ISBLANK(E12)," ",IF(ISBLANK(G12)," ",$B$10)))</f>
        <v xml:space="preserve"> </v>
      </c>
      <c r="C12" s="51"/>
      <c r="D12" s="52"/>
      <c r="E12" s="52"/>
      <c r="F12" s="12" t="str">
        <f t="shared" si="0"/>
        <v xml:space="preserve"> </v>
      </c>
      <c r="G12" s="53"/>
      <c r="H12" s="55"/>
      <c r="I12" s="12" t="str">
        <f t="shared" si="1"/>
        <v xml:space="preserve"> </v>
      </c>
      <c r="J12" s="24" t="str">
        <f t="shared" si="3"/>
        <v xml:space="preserve"> </v>
      </c>
      <c r="K12" s="45" t="str">
        <f t="shared" si="2"/>
        <v xml:space="preserve"> </v>
      </c>
      <c r="L12" s="47" t="str">
        <f t="shared" si="4"/>
        <v xml:space="preserve"> </v>
      </c>
      <c r="M12" s="118"/>
      <c r="N12" s="120"/>
    </row>
    <row r="13" spans="1:14" x14ac:dyDescent="0.25">
      <c r="A13" s="49"/>
      <c r="B13" s="28" t="str">
        <f t="shared" si="5"/>
        <v xml:space="preserve"> </v>
      </c>
      <c r="C13" s="51"/>
      <c r="D13" s="52"/>
      <c r="E13" s="52"/>
      <c r="F13" s="12" t="str">
        <f t="shared" si="0"/>
        <v xml:space="preserve"> </v>
      </c>
      <c r="G13" s="53"/>
      <c r="H13" s="55"/>
      <c r="I13" s="12" t="str">
        <f t="shared" si="1"/>
        <v xml:space="preserve"> </v>
      </c>
      <c r="J13" s="24" t="str">
        <f t="shared" si="3"/>
        <v xml:space="preserve"> </v>
      </c>
      <c r="K13" s="45" t="str">
        <f t="shared" si="2"/>
        <v xml:space="preserve"> </v>
      </c>
      <c r="L13" s="47" t="str">
        <f t="shared" si="4"/>
        <v xml:space="preserve"> </v>
      </c>
      <c r="M13" s="118"/>
      <c r="N13" s="120"/>
    </row>
    <row r="14" spans="1:14" x14ac:dyDescent="0.25">
      <c r="A14" s="49"/>
      <c r="B14" s="28" t="str">
        <f t="shared" si="5"/>
        <v xml:space="preserve"> </v>
      </c>
      <c r="C14" s="51"/>
      <c r="D14" s="52"/>
      <c r="E14" s="52"/>
      <c r="F14" s="12" t="str">
        <f t="shared" si="0"/>
        <v xml:space="preserve"> </v>
      </c>
      <c r="G14" s="53"/>
      <c r="H14" s="55"/>
      <c r="I14" s="12" t="str">
        <f t="shared" si="1"/>
        <v xml:space="preserve"> </v>
      </c>
      <c r="J14" s="24" t="str">
        <f t="shared" si="3"/>
        <v xml:space="preserve"> </v>
      </c>
      <c r="K14" s="45" t="str">
        <f t="shared" si="2"/>
        <v xml:space="preserve"> </v>
      </c>
      <c r="L14" s="47" t="str">
        <f t="shared" si="4"/>
        <v xml:space="preserve"> </v>
      </c>
      <c r="M14" s="118"/>
      <c r="N14" s="120"/>
    </row>
    <row r="15" spans="1:14" x14ac:dyDescent="0.25">
      <c r="A15" s="49"/>
      <c r="B15" s="28" t="str">
        <f t="shared" si="5"/>
        <v xml:space="preserve"> </v>
      </c>
      <c r="C15" s="51"/>
      <c r="D15" s="52"/>
      <c r="E15" s="52"/>
      <c r="F15" s="12" t="str">
        <f t="shared" si="0"/>
        <v xml:space="preserve"> </v>
      </c>
      <c r="G15" s="53"/>
      <c r="H15" s="55"/>
      <c r="I15" s="12" t="str">
        <f t="shared" si="1"/>
        <v xml:space="preserve"> </v>
      </c>
      <c r="J15" s="24" t="str">
        <f t="shared" si="3"/>
        <v xml:space="preserve"> </v>
      </c>
      <c r="K15" s="45" t="str">
        <f t="shared" si="2"/>
        <v xml:space="preserve"> </v>
      </c>
      <c r="L15" s="47" t="str">
        <f t="shared" si="4"/>
        <v xml:space="preserve"> </v>
      </c>
      <c r="M15" s="118"/>
      <c r="N15" s="120"/>
    </row>
    <row r="16" spans="1:14" x14ac:dyDescent="0.25">
      <c r="A16" s="49"/>
      <c r="B16" s="28" t="str">
        <f t="shared" si="5"/>
        <v xml:space="preserve"> </v>
      </c>
      <c r="C16" s="51"/>
      <c r="D16" s="52"/>
      <c r="E16" s="52"/>
      <c r="F16" s="12" t="str">
        <f t="shared" si="0"/>
        <v xml:space="preserve"> </v>
      </c>
      <c r="G16" s="53"/>
      <c r="H16" s="55"/>
      <c r="I16" s="12" t="str">
        <f t="shared" si="1"/>
        <v xml:space="preserve"> </v>
      </c>
      <c r="J16" s="24" t="str">
        <f t="shared" si="3"/>
        <v xml:space="preserve"> </v>
      </c>
      <c r="K16" s="45" t="str">
        <f>IF(ISBLANK(E16)," ",IF(ISBLANK(D16)," ",IF(ISBLANK(G16)," ",G16-F16)))</f>
        <v xml:space="preserve"> </v>
      </c>
      <c r="L16" s="47" t="str">
        <f t="shared" si="4"/>
        <v xml:space="preserve"> </v>
      </c>
      <c r="M16" s="118"/>
      <c r="N16" s="120"/>
    </row>
    <row r="17" spans="1:14" x14ac:dyDescent="0.25">
      <c r="A17" s="49"/>
      <c r="B17" s="28" t="str">
        <f t="shared" si="5"/>
        <v xml:space="preserve"> </v>
      </c>
      <c r="C17" s="51"/>
      <c r="D17" s="52"/>
      <c r="E17" s="52"/>
      <c r="F17" s="12" t="str">
        <f t="shared" si="0"/>
        <v xml:space="preserve"> </v>
      </c>
      <c r="G17" s="53"/>
      <c r="H17" s="55"/>
      <c r="I17" s="12" t="str">
        <f t="shared" si="1"/>
        <v xml:space="preserve"> </v>
      </c>
      <c r="J17" s="24" t="str">
        <f t="shared" si="3"/>
        <v xml:space="preserve"> </v>
      </c>
      <c r="K17" s="45" t="str">
        <f t="shared" ref="K17:K44" si="6">IF(ISBLANK(E17)," ",IF(ISBLANK(D17)," ",IF(ISBLANK(G17)," ",G17-F17)))</f>
        <v xml:space="preserve"> </v>
      </c>
      <c r="L17" s="47" t="str">
        <f t="shared" si="4"/>
        <v xml:space="preserve"> </v>
      </c>
      <c r="M17" s="118"/>
      <c r="N17" s="120"/>
    </row>
    <row r="18" spans="1:14" x14ac:dyDescent="0.25">
      <c r="A18" s="49"/>
      <c r="B18" s="28" t="str">
        <f t="shared" si="5"/>
        <v xml:space="preserve"> </v>
      </c>
      <c r="C18" s="51"/>
      <c r="D18" s="52"/>
      <c r="E18" s="52"/>
      <c r="F18" s="12" t="str">
        <f t="shared" si="0"/>
        <v xml:space="preserve"> </v>
      </c>
      <c r="G18" s="53"/>
      <c r="H18" s="55"/>
      <c r="I18" s="12" t="str">
        <f t="shared" si="1"/>
        <v xml:space="preserve"> </v>
      </c>
      <c r="J18" s="24" t="str">
        <f t="shared" si="3"/>
        <v xml:space="preserve"> </v>
      </c>
      <c r="K18" s="45" t="str">
        <f t="shared" si="6"/>
        <v xml:space="preserve"> </v>
      </c>
      <c r="L18" s="47" t="str">
        <f t="shared" si="4"/>
        <v xml:space="preserve"> </v>
      </c>
      <c r="M18" s="118"/>
      <c r="N18" s="120"/>
    </row>
    <row r="19" spans="1:14" x14ac:dyDescent="0.25">
      <c r="A19" s="49"/>
      <c r="B19" s="28" t="str">
        <f t="shared" si="5"/>
        <v xml:space="preserve"> </v>
      </c>
      <c r="C19" s="51"/>
      <c r="D19" s="52"/>
      <c r="E19" s="52"/>
      <c r="F19" s="12" t="str">
        <f t="shared" si="0"/>
        <v xml:space="preserve"> </v>
      </c>
      <c r="G19" s="53"/>
      <c r="H19" s="55"/>
      <c r="I19" s="12" t="str">
        <f t="shared" si="1"/>
        <v xml:space="preserve"> </v>
      </c>
      <c r="J19" s="24" t="str">
        <f t="shared" si="3"/>
        <v xml:space="preserve"> </v>
      </c>
      <c r="K19" s="45" t="str">
        <f t="shared" si="6"/>
        <v xml:space="preserve"> </v>
      </c>
      <c r="L19" s="47" t="str">
        <f t="shared" si="4"/>
        <v xml:space="preserve"> </v>
      </c>
      <c r="M19" s="118"/>
      <c r="N19" s="120"/>
    </row>
    <row r="20" spans="1:14" x14ac:dyDescent="0.25">
      <c r="A20" s="49"/>
      <c r="B20" s="28" t="str">
        <f t="shared" si="5"/>
        <v xml:space="preserve"> </v>
      </c>
      <c r="C20" s="51"/>
      <c r="D20" s="52"/>
      <c r="E20" s="52"/>
      <c r="F20" s="12" t="str">
        <f t="shared" si="0"/>
        <v xml:space="preserve"> </v>
      </c>
      <c r="G20" s="53"/>
      <c r="H20" s="55"/>
      <c r="I20" s="12" t="str">
        <f t="shared" si="1"/>
        <v xml:space="preserve"> </v>
      </c>
      <c r="J20" s="24" t="str">
        <f t="shared" si="3"/>
        <v xml:space="preserve"> </v>
      </c>
      <c r="K20" s="45" t="str">
        <f t="shared" si="6"/>
        <v xml:space="preserve"> </v>
      </c>
      <c r="L20" s="47" t="str">
        <f t="shared" si="4"/>
        <v xml:space="preserve"> </v>
      </c>
      <c r="M20" s="118"/>
      <c r="N20" s="120"/>
    </row>
    <row r="21" spans="1:14" x14ac:dyDescent="0.25">
      <c r="A21" s="49"/>
      <c r="B21" s="28" t="str">
        <f t="shared" si="5"/>
        <v xml:space="preserve"> </v>
      </c>
      <c r="C21" s="51"/>
      <c r="D21" s="52"/>
      <c r="E21" s="52"/>
      <c r="F21" s="12" t="str">
        <f t="shared" si="0"/>
        <v xml:space="preserve"> </v>
      </c>
      <c r="G21" s="53"/>
      <c r="H21" s="55"/>
      <c r="I21" s="12" t="str">
        <f t="shared" si="1"/>
        <v xml:space="preserve"> </v>
      </c>
      <c r="J21" s="24" t="str">
        <f t="shared" si="3"/>
        <v xml:space="preserve"> </v>
      </c>
      <c r="K21" s="45" t="str">
        <f t="shared" si="6"/>
        <v xml:space="preserve"> </v>
      </c>
      <c r="L21" s="47" t="str">
        <f t="shared" si="4"/>
        <v xml:space="preserve"> </v>
      </c>
      <c r="M21" s="118"/>
      <c r="N21" s="120"/>
    </row>
    <row r="22" spans="1:14" x14ac:dyDescent="0.25">
      <c r="A22" s="49"/>
      <c r="B22" s="28" t="str">
        <f t="shared" si="5"/>
        <v xml:space="preserve"> </v>
      </c>
      <c r="C22" s="51"/>
      <c r="D22" s="52"/>
      <c r="E22" s="52"/>
      <c r="F22" s="12" t="str">
        <f t="shared" si="0"/>
        <v xml:space="preserve"> </v>
      </c>
      <c r="G22" s="53"/>
      <c r="H22" s="55"/>
      <c r="I22" s="12" t="str">
        <f t="shared" si="1"/>
        <v xml:space="preserve"> </v>
      </c>
      <c r="J22" s="24" t="str">
        <f t="shared" si="3"/>
        <v xml:space="preserve"> </v>
      </c>
      <c r="K22" s="45" t="str">
        <f t="shared" si="6"/>
        <v xml:space="preserve"> </v>
      </c>
      <c r="L22" s="47" t="str">
        <f t="shared" si="4"/>
        <v xml:space="preserve"> </v>
      </c>
      <c r="M22" s="118"/>
      <c r="N22" s="120"/>
    </row>
    <row r="23" spans="1:14" x14ac:dyDescent="0.25">
      <c r="A23" s="49"/>
      <c r="B23" s="28" t="str">
        <f t="shared" si="5"/>
        <v xml:space="preserve"> </v>
      </c>
      <c r="C23" s="51"/>
      <c r="D23" s="52"/>
      <c r="E23" s="52"/>
      <c r="F23" s="12" t="str">
        <f t="shared" si="0"/>
        <v xml:space="preserve"> </v>
      </c>
      <c r="G23" s="53"/>
      <c r="H23" s="55"/>
      <c r="I23" s="12" t="str">
        <f t="shared" si="1"/>
        <v xml:space="preserve"> </v>
      </c>
      <c r="J23" s="24" t="str">
        <f t="shared" si="3"/>
        <v xml:space="preserve"> </v>
      </c>
      <c r="K23" s="45" t="str">
        <f t="shared" si="6"/>
        <v xml:space="preserve"> </v>
      </c>
      <c r="L23" s="47" t="str">
        <f t="shared" si="4"/>
        <v xml:space="preserve"> </v>
      </c>
      <c r="M23" s="118"/>
      <c r="N23" s="120"/>
    </row>
    <row r="24" spans="1:14" x14ac:dyDescent="0.25">
      <c r="A24" s="49"/>
      <c r="B24" s="28" t="str">
        <f t="shared" si="5"/>
        <v xml:space="preserve"> </v>
      </c>
      <c r="C24" s="51"/>
      <c r="D24" s="52"/>
      <c r="E24" s="52"/>
      <c r="F24" s="12" t="str">
        <f t="shared" si="0"/>
        <v xml:space="preserve"> </v>
      </c>
      <c r="G24" s="53"/>
      <c r="H24" s="55"/>
      <c r="I24" s="12" t="str">
        <f t="shared" si="1"/>
        <v xml:space="preserve"> </v>
      </c>
      <c r="J24" s="24" t="str">
        <f t="shared" si="3"/>
        <v xml:space="preserve"> </v>
      </c>
      <c r="K24" s="45" t="str">
        <f t="shared" si="6"/>
        <v xml:space="preserve"> </v>
      </c>
      <c r="L24" s="47" t="str">
        <f t="shared" si="4"/>
        <v xml:space="preserve"> </v>
      </c>
      <c r="M24" s="118"/>
      <c r="N24" s="120"/>
    </row>
    <row r="25" spans="1:14" x14ac:dyDescent="0.25">
      <c r="A25" s="49"/>
      <c r="B25" s="28" t="str">
        <f t="shared" si="5"/>
        <v xml:space="preserve"> </v>
      </c>
      <c r="C25" s="51"/>
      <c r="D25" s="52"/>
      <c r="E25" s="52"/>
      <c r="F25" s="12" t="str">
        <f t="shared" si="0"/>
        <v xml:space="preserve"> </v>
      </c>
      <c r="G25" s="53"/>
      <c r="H25" s="55"/>
      <c r="I25" s="12" t="str">
        <f t="shared" si="1"/>
        <v xml:space="preserve"> </v>
      </c>
      <c r="J25" s="24" t="str">
        <f t="shared" si="3"/>
        <v xml:space="preserve"> </v>
      </c>
      <c r="K25" s="45" t="str">
        <f t="shared" si="6"/>
        <v xml:space="preserve"> </v>
      </c>
      <c r="L25" s="47" t="str">
        <f t="shared" si="4"/>
        <v xml:space="preserve"> </v>
      </c>
      <c r="M25" s="118"/>
      <c r="N25" s="120"/>
    </row>
    <row r="26" spans="1:14" x14ac:dyDescent="0.25">
      <c r="A26" s="49"/>
      <c r="B26" s="28" t="str">
        <f t="shared" si="5"/>
        <v xml:space="preserve"> </v>
      </c>
      <c r="C26" s="51"/>
      <c r="D26" s="52"/>
      <c r="E26" s="52"/>
      <c r="F26" s="12" t="str">
        <f t="shared" si="0"/>
        <v xml:space="preserve"> </v>
      </c>
      <c r="G26" s="53"/>
      <c r="H26" s="55"/>
      <c r="I26" s="12" t="str">
        <f t="shared" si="1"/>
        <v xml:space="preserve"> </v>
      </c>
      <c r="J26" s="24" t="str">
        <f t="shared" si="3"/>
        <v xml:space="preserve"> </v>
      </c>
      <c r="K26" s="45" t="str">
        <f t="shared" si="6"/>
        <v xml:space="preserve"> </v>
      </c>
      <c r="L26" s="47" t="str">
        <f t="shared" si="4"/>
        <v xml:space="preserve"> </v>
      </c>
      <c r="M26" s="118"/>
      <c r="N26" s="120"/>
    </row>
    <row r="27" spans="1:14" x14ac:dyDescent="0.25">
      <c r="A27" s="49"/>
      <c r="B27" s="28" t="str">
        <f t="shared" si="5"/>
        <v xml:space="preserve"> </v>
      </c>
      <c r="C27" s="51"/>
      <c r="D27" s="52"/>
      <c r="E27" s="52"/>
      <c r="F27" s="12" t="str">
        <f t="shared" si="0"/>
        <v xml:space="preserve"> </v>
      </c>
      <c r="G27" s="53"/>
      <c r="H27" s="55"/>
      <c r="I27" s="12" t="str">
        <f t="shared" si="1"/>
        <v xml:space="preserve"> </v>
      </c>
      <c r="J27" s="24" t="str">
        <f t="shared" si="3"/>
        <v xml:space="preserve"> </v>
      </c>
      <c r="K27" s="45" t="str">
        <f t="shared" si="6"/>
        <v xml:space="preserve"> </v>
      </c>
      <c r="L27" s="47" t="str">
        <f t="shared" si="4"/>
        <v xml:space="preserve"> </v>
      </c>
      <c r="M27" s="118"/>
      <c r="N27" s="120"/>
    </row>
    <row r="28" spans="1:14" x14ac:dyDescent="0.25">
      <c r="A28" s="49"/>
      <c r="B28" s="28" t="str">
        <f t="shared" si="5"/>
        <v xml:space="preserve"> </v>
      </c>
      <c r="C28" s="51"/>
      <c r="D28" s="52"/>
      <c r="E28" s="52"/>
      <c r="F28" s="12" t="str">
        <f t="shared" si="0"/>
        <v xml:space="preserve"> </v>
      </c>
      <c r="G28" s="53"/>
      <c r="H28" s="55"/>
      <c r="I28" s="12" t="str">
        <f t="shared" si="1"/>
        <v xml:space="preserve"> </v>
      </c>
      <c r="J28" s="24" t="str">
        <f t="shared" si="3"/>
        <v xml:space="preserve"> </v>
      </c>
      <c r="K28" s="45" t="str">
        <f t="shared" si="6"/>
        <v xml:space="preserve"> </v>
      </c>
      <c r="L28" s="47" t="str">
        <f t="shared" si="4"/>
        <v xml:space="preserve"> </v>
      </c>
      <c r="M28" s="118"/>
      <c r="N28" s="120"/>
    </row>
    <row r="29" spans="1:14" x14ac:dyDescent="0.25">
      <c r="A29" s="49"/>
      <c r="B29" s="28" t="str">
        <f t="shared" si="5"/>
        <v xml:space="preserve"> </v>
      </c>
      <c r="C29" s="51"/>
      <c r="D29" s="52"/>
      <c r="E29" s="52"/>
      <c r="F29" s="12" t="str">
        <f t="shared" si="0"/>
        <v xml:space="preserve"> </v>
      </c>
      <c r="G29" s="53"/>
      <c r="H29" s="55"/>
      <c r="I29" s="12" t="str">
        <f t="shared" si="1"/>
        <v xml:space="preserve"> </v>
      </c>
      <c r="J29" s="24" t="str">
        <f t="shared" si="3"/>
        <v xml:space="preserve"> </v>
      </c>
      <c r="K29" s="45" t="str">
        <f t="shared" si="6"/>
        <v xml:space="preserve"> </v>
      </c>
      <c r="L29" s="47" t="str">
        <f t="shared" si="4"/>
        <v xml:space="preserve"> </v>
      </c>
      <c r="M29" s="118"/>
      <c r="N29" s="120"/>
    </row>
    <row r="30" spans="1:14" x14ac:dyDescent="0.25">
      <c r="A30" s="49"/>
      <c r="B30" s="28" t="str">
        <f t="shared" si="5"/>
        <v xml:space="preserve"> </v>
      </c>
      <c r="C30" s="51"/>
      <c r="D30" s="52"/>
      <c r="E30" s="52"/>
      <c r="F30" s="12" t="str">
        <f t="shared" si="0"/>
        <v xml:space="preserve"> </v>
      </c>
      <c r="G30" s="53"/>
      <c r="H30" s="55"/>
      <c r="I30" s="12" t="str">
        <f>IF(ISBLANK(H30)," ",(H30-G30))</f>
        <v xml:space="preserve"> </v>
      </c>
      <c r="J30" s="24" t="str">
        <f t="shared" si="3"/>
        <v xml:space="preserve"> </v>
      </c>
      <c r="K30" s="45" t="str">
        <f t="shared" si="6"/>
        <v xml:space="preserve"> </v>
      </c>
      <c r="L30" s="47" t="str">
        <f t="shared" si="4"/>
        <v xml:space="preserve"> </v>
      </c>
      <c r="M30" s="118"/>
      <c r="N30" s="120"/>
    </row>
    <row r="31" spans="1:14" x14ac:dyDescent="0.25">
      <c r="A31" s="49"/>
      <c r="B31" s="28" t="str">
        <f t="shared" si="5"/>
        <v xml:space="preserve"> </v>
      </c>
      <c r="C31" s="51"/>
      <c r="D31" s="52"/>
      <c r="E31" s="52"/>
      <c r="F31" s="12" t="str">
        <f t="shared" si="0"/>
        <v xml:space="preserve"> </v>
      </c>
      <c r="G31" s="53"/>
      <c r="H31" s="55"/>
      <c r="I31" s="12" t="str">
        <f t="shared" si="1"/>
        <v xml:space="preserve"> </v>
      </c>
      <c r="J31" s="24" t="str">
        <f t="shared" si="3"/>
        <v xml:space="preserve"> </v>
      </c>
      <c r="K31" s="45" t="str">
        <f t="shared" si="6"/>
        <v xml:space="preserve"> </v>
      </c>
      <c r="L31" s="47" t="str">
        <f t="shared" si="4"/>
        <v xml:space="preserve"> </v>
      </c>
      <c r="M31" s="118"/>
      <c r="N31" s="120"/>
    </row>
    <row r="32" spans="1:14" x14ac:dyDescent="0.25">
      <c r="A32" s="49"/>
      <c r="B32" s="28" t="str">
        <f t="shared" si="5"/>
        <v xml:space="preserve"> </v>
      </c>
      <c r="C32" s="51"/>
      <c r="D32" s="52"/>
      <c r="E32" s="52"/>
      <c r="F32" s="12" t="str">
        <f t="shared" si="0"/>
        <v xml:space="preserve"> </v>
      </c>
      <c r="G32" s="53"/>
      <c r="H32" s="55"/>
      <c r="I32" s="12" t="str">
        <f t="shared" si="1"/>
        <v xml:space="preserve"> </v>
      </c>
      <c r="J32" s="24" t="str">
        <f t="shared" si="3"/>
        <v xml:space="preserve"> </v>
      </c>
      <c r="K32" s="45" t="str">
        <f t="shared" si="6"/>
        <v xml:space="preserve"> </v>
      </c>
      <c r="L32" s="47" t="str">
        <f t="shared" si="4"/>
        <v xml:space="preserve"> </v>
      </c>
      <c r="M32" s="118"/>
      <c r="N32" s="120"/>
    </row>
    <row r="33" spans="1:14" x14ac:dyDescent="0.25">
      <c r="A33" s="49"/>
      <c r="B33" s="28" t="str">
        <f t="shared" si="5"/>
        <v xml:space="preserve"> </v>
      </c>
      <c r="C33" s="51"/>
      <c r="D33" s="52"/>
      <c r="E33" s="52"/>
      <c r="F33" s="12" t="str">
        <f t="shared" si="0"/>
        <v xml:space="preserve"> </v>
      </c>
      <c r="G33" s="53"/>
      <c r="H33" s="55"/>
      <c r="I33" s="12" t="str">
        <f t="shared" si="1"/>
        <v xml:space="preserve"> </v>
      </c>
      <c r="J33" s="24" t="str">
        <f t="shared" si="3"/>
        <v xml:space="preserve"> </v>
      </c>
      <c r="K33" s="45" t="str">
        <f t="shared" si="6"/>
        <v xml:space="preserve"> </v>
      </c>
      <c r="L33" s="47" t="str">
        <f t="shared" si="4"/>
        <v xml:space="preserve"> </v>
      </c>
      <c r="M33" s="118"/>
      <c r="N33" s="120"/>
    </row>
    <row r="34" spans="1:14" x14ac:dyDescent="0.25">
      <c r="A34" s="49"/>
      <c r="B34" s="28" t="str">
        <f t="shared" si="5"/>
        <v xml:space="preserve"> </v>
      </c>
      <c r="C34" s="51"/>
      <c r="D34" s="52"/>
      <c r="E34" s="52"/>
      <c r="F34" s="12" t="str">
        <f t="shared" si="0"/>
        <v xml:space="preserve"> </v>
      </c>
      <c r="G34" s="53"/>
      <c r="H34" s="55"/>
      <c r="I34" s="12" t="str">
        <f t="shared" si="1"/>
        <v xml:space="preserve"> </v>
      </c>
      <c r="J34" s="24" t="str">
        <f t="shared" si="3"/>
        <v xml:space="preserve"> </v>
      </c>
      <c r="K34" s="45" t="str">
        <f t="shared" si="6"/>
        <v xml:space="preserve"> </v>
      </c>
      <c r="L34" s="47" t="str">
        <f t="shared" si="4"/>
        <v xml:space="preserve"> </v>
      </c>
      <c r="M34" s="118"/>
      <c r="N34" s="120"/>
    </row>
    <row r="35" spans="1:14" x14ac:dyDescent="0.25">
      <c r="A35" s="49"/>
      <c r="B35" s="28" t="str">
        <f t="shared" si="5"/>
        <v xml:space="preserve"> </v>
      </c>
      <c r="C35" s="51"/>
      <c r="D35" s="52"/>
      <c r="E35" s="52"/>
      <c r="F35" s="12" t="str">
        <f t="shared" si="0"/>
        <v xml:space="preserve"> </v>
      </c>
      <c r="G35" s="53"/>
      <c r="H35" s="55"/>
      <c r="I35" s="12" t="str">
        <f t="shared" si="1"/>
        <v xml:space="preserve"> </v>
      </c>
      <c r="J35" s="24" t="str">
        <f t="shared" si="3"/>
        <v xml:space="preserve"> </v>
      </c>
      <c r="K35" s="45" t="str">
        <f t="shared" si="6"/>
        <v xml:space="preserve"> </v>
      </c>
      <c r="L35" s="47" t="str">
        <f t="shared" si="4"/>
        <v xml:space="preserve"> </v>
      </c>
      <c r="M35" s="118"/>
      <c r="N35" s="120"/>
    </row>
    <row r="36" spans="1:14" x14ac:dyDescent="0.25">
      <c r="A36" s="49"/>
      <c r="B36" s="28" t="str">
        <f t="shared" si="5"/>
        <v xml:space="preserve"> </v>
      </c>
      <c r="C36" s="51"/>
      <c r="D36" s="52"/>
      <c r="E36" s="52"/>
      <c r="F36" s="12" t="str">
        <f t="shared" si="0"/>
        <v xml:space="preserve"> </v>
      </c>
      <c r="G36" s="53"/>
      <c r="H36" s="55"/>
      <c r="I36" s="12" t="str">
        <f t="shared" si="1"/>
        <v xml:space="preserve"> </v>
      </c>
      <c r="J36" s="24" t="str">
        <f t="shared" si="3"/>
        <v xml:space="preserve"> </v>
      </c>
      <c r="K36" s="45" t="str">
        <f t="shared" si="6"/>
        <v xml:space="preserve"> </v>
      </c>
      <c r="L36" s="47" t="str">
        <f t="shared" si="4"/>
        <v xml:space="preserve"> </v>
      </c>
      <c r="M36" s="118"/>
      <c r="N36" s="120"/>
    </row>
    <row r="37" spans="1:14" x14ac:dyDescent="0.25">
      <c r="A37" s="49"/>
      <c r="B37" s="28" t="str">
        <f t="shared" si="5"/>
        <v xml:space="preserve"> </v>
      </c>
      <c r="C37" s="51"/>
      <c r="D37" s="52"/>
      <c r="E37" s="52"/>
      <c r="F37" s="12" t="str">
        <f t="shared" si="0"/>
        <v xml:space="preserve"> </v>
      </c>
      <c r="G37" s="53"/>
      <c r="H37" s="55"/>
      <c r="I37" s="12" t="str">
        <f t="shared" si="1"/>
        <v xml:space="preserve"> </v>
      </c>
      <c r="J37" s="24" t="str">
        <f t="shared" si="3"/>
        <v xml:space="preserve"> </v>
      </c>
      <c r="K37" s="45" t="str">
        <f t="shared" si="6"/>
        <v xml:space="preserve"> </v>
      </c>
      <c r="L37" s="47" t="str">
        <f t="shared" si="4"/>
        <v xml:space="preserve"> </v>
      </c>
      <c r="M37" s="118"/>
      <c r="N37" s="120"/>
    </row>
    <row r="38" spans="1:14" x14ac:dyDescent="0.25">
      <c r="A38" s="49"/>
      <c r="B38" s="28" t="str">
        <f t="shared" si="5"/>
        <v xml:space="preserve"> </v>
      </c>
      <c r="C38" s="51"/>
      <c r="D38" s="52"/>
      <c r="E38" s="52"/>
      <c r="F38" s="12" t="str">
        <f t="shared" si="0"/>
        <v xml:space="preserve"> </v>
      </c>
      <c r="G38" s="53"/>
      <c r="H38" s="56"/>
      <c r="I38" s="12" t="str">
        <f t="shared" si="1"/>
        <v xml:space="preserve"> </v>
      </c>
      <c r="J38" s="24" t="str">
        <f t="shared" si="3"/>
        <v xml:space="preserve"> </v>
      </c>
      <c r="K38" s="45" t="str">
        <f t="shared" si="6"/>
        <v xml:space="preserve"> </v>
      </c>
      <c r="L38" s="47" t="str">
        <f t="shared" si="4"/>
        <v xml:space="preserve"> </v>
      </c>
      <c r="M38" s="118"/>
      <c r="N38" s="120"/>
    </row>
    <row r="39" spans="1:14" x14ac:dyDescent="0.25">
      <c r="A39" s="49"/>
      <c r="B39" s="28" t="str">
        <f t="shared" si="5"/>
        <v xml:space="preserve"> </v>
      </c>
      <c r="C39" s="51"/>
      <c r="D39" s="52"/>
      <c r="E39" s="52"/>
      <c r="F39" s="12" t="str">
        <f t="shared" si="0"/>
        <v xml:space="preserve"> </v>
      </c>
      <c r="G39" s="53"/>
      <c r="H39" s="57"/>
      <c r="I39" s="12" t="str">
        <f t="shared" si="1"/>
        <v xml:space="preserve"> </v>
      </c>
      <c r="J39" s="24" t="str">
        <f t="shared" si="3"/>
        <v xml:space="preserve"> </v>
      </c>
      <c r="K39" s="45" t="str">
        <f t="shared" si="6"/>
        <v xml:space="preserve"> </v>
      </c>
      <c r="L39" s="47" t="str">
        <f t="shared" si="4"/>
        <v xml:space="preserve"> </v>
      </c>
      <c r="M39" s="118"/>
      <c r="N39" s="120"/>
    </row>
    <row r="40" spans="1:14" x14ac:dyDescent="0.25">
      <c r="A40" s="49"/>
      <c r="B40" s="28" t="str">
        <f t="shared" si="5"/>
        <v xml:space="preserve"> </v>
      </c>
      <c r="C40" s="51"/>
      <c r="D40" s="52"/>
      <c r="E40" s="52"/>
      <c r="F40" s="12" t="str">
        <f t="shared" si="0"/>
        <v xml:space="preserve"> </v>
      </c>
      <c r="G40" s="53"/>
      <c r="H40" s="57"/>
      <c r="I40" s="12" t="str">
        <f t="shared" si="1"/>
        <v xml:space="preserve"> </v>
      </c>
      <c r="J40" s="24" t="str">
        <f t="shared" si="3"/>
        <v xml:space="preserve"> </v>
      </c>
      <c r="K40" s="45" t="str">
        <f t="shared" si="6"/>
        <v xml:space="preserve"> </v>
      </c>
      <c r="L40" s="47" t="str">
        <f t="shared" si="4"/>
        <v xml:space="preserve"> </v>
      </c>
      <c r="M40" s="118"/>
      <c r="N40" s="120"/>
    </row>
    <row r="41" spans="1:14" x14ac:dyDescent="0.25">
      <c r="A41" s="49"/>
      <c r="B41" s="28" t="str">
        <f t="shared" si="5"/>
        <v xml:space="preserve"> </v>
      </c>
      <c r="C41" s="51"/>
      <c r="D41" s="52"/>
      <c r="E41" s="52"/>
      <c r="F41" s="12" t="str">
        <f t="shared" si="0"/>
        <v xml:space="preserve"> </v>
      </c>
      <c r="G41" s="53"/>
      <c r="H41" s="57"/>
      <c r="I41" s="12" t="str">
        <f t="shared" si="1"/>
        <v xml:space="preserve"> </v>
      </c>
      <c r="J41" s="24" t="str">
        <f t="shared" si="3"/>
        <v xml:space="preserve"> </v>
      </c>
      <c r="K41" s="45" t="str">
        <f t="shared" si="6"/>
        <v xml:space="preserve"> </v>
      </c>
      <c r="L41" s="47" t="str">
        <f t="shared" si="4"/>
        <v xml:space="preserve"> </v>
      </c>
      <c r="M41" s="118"/>
      <c r="N41" s="120"/>
    </row>
    <row r="42" spans="1:14" x14ac:dyDescent="0.25">
      <c r="A42" s="49"/>
      <c r="B42" s="28" t="str">
        <f t="shared" si="5"/>
        <v xml:space="preserve"> </v>
      </c>
      <c r="C42" s="51"/>
      <c r="D42" s="52"/>
      <c r="E42" s="52"/>
      <c r="F42" s="12" t="str">
        <f t="shared" si="0"/>
        <v xml:space="preserve"> </v>
      </c>
      <c r="G42" s="53"/>
      <c r="H42" s="57"/>
      <c r="I42" s="12" t="str">
        <f t="shared" si="1"/>
        <v xml:space="preserve"> </v>
      </c>
      <c r="J42" s="24" t="str">
        <f t="shared" si="3"/>
        <v xml:space="preserve"> </v>
      </c>
      <c r="K42" s="45" t="str">
        <f t="shared" si="6"/>
        <v xml:space="preserve"> </v>
      </c>
      <c r="L42" s="47" t="str">
        <f t="shared" si="4"/>
        <v xml:space="preserve"> </v>
      </c>
      <c r="M42" s="118"/>
      <c r="N42" s="120"/>
    </row>
    <row r="43" spans="1:14" x14ac:dyDescent="0.25">
      <c r="A43" s="49"/>
      <c r="B43" s="28" t="str">
        <f t="shared" si="5"/>
        <v xml:space="preserve"> </v>
      </c>
      <c r="C43" s="51"/>
      <c r="D43" s="52"/>
      <c r="E43" s="52"/>
      <c r="F43" s="12" t="str">
        <f t="shared" si="0"/>
        <v xml:space="preserve"> </v>
      </c>
      <c r="G43" s="53"/>
      <c r="H43" s="58"/>
      <c r="I43" s="12" t="str">
        <f t="shared" si="1"/>
        <v xml:space="preserve"> </v>
      </c>
      <c r="J43" s="24" t="str">
        <f t="shared" si="3"/>
        <v xml:space="preserve"> </v>
      </c>
      <c r="K43" s="45" t="str">
        <f t="shared" si="6"/>
        <v xml:space="preserve"> </v>
      </c>
      <c r="L43" s="47" t="str">
        <f t="shared" si="4"/>
        <v xml:space="preserve"> </v>
      </c>
      <c r="M43" s="118"/>
      <c r="N43" s="120"/>
    </row>
    <row r="44" spans="1:14" ht="13" thickBot="1" x14ac:dyDescent="0.3">
      <c r="A44" s="49"/>
      <c r="B44" s="28" t="str">
        <f t="shared" si="5"/>
        <v xml:space="preserve"> </v>
      </c>
      <c r="C44" s="51"/>
      <c r="D44" s="52"/>
      <c r="E44" s="52"/>
      <c r="F44" s="12" t="str">
        <f t="shared" si="0"/>
        <v xml:space="preserve"> </v>
      </c>
      <c r="G44" s="53"/>
      <c r="H44" s="59"/>
      <c r="I44" s="26" t="str">
        <f t="shared" si="1"/>
        <v xml:space="preserve"> </v>
      </c>
      <c r="J44" s="27" t="str">
        <f t="shared" si="3"/>
        <v xml:space="preserve"> </v>
      </c>
      <c r="K44" s="45" t="str">
        <f t="shared" si="6"/>
        <v xml:space="preserve"> </v>
      </c>
      <c r="L44" s="47" t="str">
        <f t="shared" si="4"/>
        <v xml:space="preserve"> </v>
      </c>
      <c r="M44" s="118"/>
      <c r="N44" s="120"/>
    </row>
    <row r="45" spans="1:14" ht="13" thickBot="1" x14ac:dyDescent="0.3">
      <c r="A45" s="9"/>
      <c r="B45" s="10"/>
      <c r="C45" s="10"/>
      <c r="D45" s="11"/>
      <c r="E45" s="11"/>
      <c r="F45" s="11"/>
      <c r="G45" s="11"/>
      <c r="H45" s="15"/>
      <c r="I45" s="150" t="s">
        <v>19</v>
      </c>
      <c r="J45" s="150"/>
      <c r="K45" s="46">
        <f>IF(ISBLANK(E59),SUM(K10:K44)," ")</f>
        <v>0</v>
      </c>
      <c r="L45" s="48" t="str">
        <f>IF(ISNUMBER(E59)," ",(IF($B$10="A",(K45/$K$5),IF($B$10="C",(K45/$K$6)," "))))</f>
        <v xml:space="preserve"> </v>
      </c>
      <c r="M45" s="16"/>
      <c r="N45" s="16"/>
    </row>
    <row r="46" spans="1:14" hidden="1" x14ac:dyDescent="0.25">
      <c r="B46" t="s">
        <v>20</v>
      </c>
    </row>
    <row r="47" spans="1:14" hidden="1" x14ac:dyDescent="0.25">
      <c r="B47" t="s">
        <v>21</v>
      </c>
    </row>
    <row r="48" spans="1:14" hidden="1" x14ac:dyDescent="0.25">
      <c r="B48" t="s">
        <v>29</v>
      </c>
    </row>
    <row r="50" spans="1:16" x14ac:dyDescent="0.25">
      <c r="A50" s="141"/>
      <c r="B50" s="141"/>
      <c r="G50" s="152"/>
      <c r="H50" s="152"/>
    </row>
    <row r="51" spans="1:16" ht="13" x14ac:dyDescent="0.3">
      <c r="A51" s="141"/>
      <c r="B51" s="141"/>
      <c r="C51" s="121" t="s">
        <v>0</v>
      </c>
      <c r="D51" s="121"/>
      <c r="E51" s="121"/>
      <c r="F51" s="121"/>
      <c r="G51" s="152"/>
      <c r="H51" s="152"/>
      <c r="I51" s="116" t="s">
        <v>1</v>
      </c>
      <c r="J51" s="117"/>
      <c r="K51" s="125" t="str">
        <f>IF(ISBLANK(K2)," ",K2)</f>
        <v xml:space="preserve"> </v>
      </c>
      <c r="L51" s="126"/>
      <c r="M51" s="126"/>
      <c r="N51" s="127"/>
    </row>
    <row r="52" spans="1:16" ht="13" x14ac:dyDescent="0.3">
      <c r="A52" s="141"/>
      <c r="B52" s="141"/>
      <c r="C52" s="121" t="s">
        <v>2</v>
      </c>
      <c r="D52" s="121"/>
      <c r="E52" s="121"/>
      <c r="F52" s="121"/>
      <c r="G52" s="152"/>
      <c r="H52" s="152"/>
      <c r="I52" s="116" t="s">
        <v>3</v>
      </c>
      <c r="J52" s="117"/>
      <c r="K52" s="125" t="str">
        <f>IF(ISBLANK(K3)," ",K3)</f>
        <v xml:space="preserve"> </v>
      </c>
      <c r="L52" s="126"/>
      <c r="M52" s="126"/>
      <c r="N52" s="127"/>
      <c r="P52" t="str">
        <f>IF(ISBLANK(P3)," ",P3)</f>
        <v xml:space="preserve"> </v>
      </c>
    </row>
    <row r="53" spans="1:16" ht="13" x14ac:dyDescent="0.3">
      <c r="A53" s="141"/>
      <c r="B53" s="141"/>
      <c r="C53" s="121" t="s">
        <v>30</v>
      </c>
      <c r="D53" s="121"/>
      <c r="E53" s="121"/>
      <c r="F53" s="121"/>
      <c r="G53" s="152"/>
      <c r="H53" s="152"/>
      <c r="I53" s="116" t="s">
        <v>5</v>
      </c>
      <c r="J53" s="122"/>
      <c r="K53" s="116" t="s">
        <v>25</v>
      </c>
      <c r="L53" s="122"/>
      <c r="M53" s="123" t="s">
        <v>26</v>
      </c>
      <c r="N53" s="124"/>
      <c r="P53" t="str">
        <f>IF(ISBLANK(P4)," ",P4)</f>
        <v xml:space="preserve"> </v>
      </c>
    </row>
    <row r="54" spans="1:16" ht="12.75" customHeight="1" x14ac:dyDescent="0.25">
      <c r="A54" s="151" t="str">
        <f>A5</f>
        <v>Concrete 2023</v>
      </c>
      <c r="B54" s="151"/>
      <c r="I54" s="22" t="s">
        <v>20</v>
      </c>
      <c r="J54" s="25" t="s">
        <v>13</v>
      </c>
      <c r="K54" s="148" t="str">
        <f>IF(ISBLANK(K5)," ",K5)</f>
        <v xml:space="preserve"> </v>
      </c>
      <c r="L54" s="149" t="str">
        <f>IF(ISBLANK(J4)," ",J4)</f>
        <v xml:space="preserve"> </v>
      </c>
      <c r="M54" s="148" t="str">
        <f>IF(ISBLANK(M5)," ",M5)</f>
        <v xml:space="preserve"> </v>
      </c>
      <c r="N54" s="149" t="str">
        <f>IF(ISBLANK(L4)," ",L4)</f>
        <v xml:space="preserve"> </v>
      </c>
      <c r="P54" t="str">
        <f>IF(ISBLANK(N4)," ",N4)</f>
        <v xml:space="preserve"> </v>
      </c>
    </row>
    <row r="55" spans="1:16" ht="13" x14ac:dyDescent="0.3">
      <c r="E55" s="121" t="s">
        <v>23</v>
      </c>
      <c r="F55" s="121"/>
      <c r="G55" s="121"/>
      <c r="H55" s="121"/>
      <c r="I55" s="21" t="s">
        <v>21</v>
      </c>
      <c r="J55" s="23" t="s">
        <v>24</v>
      </c>
      <c r="K55" s="148" t="str">
        <f>IF(ISBLANK(K6)," ",K6)</f>
        <v xml:space="preserve"> </v>
      </c>
      <c r="L55" s="149" t="str">
        <f>IF(ISBLANK(J5)," ",J5)</f>
        <v>Aggregate</v>
      </c>
      <c r="M55" s="148" t="str">
        <f>IF(ISBLANK(M6)," ",M6)</f>
        <v xml:space="preserve"> </v>
      </c>
      <c r="N55" s="149" t="str">
        <f>IF(ISBLANK(L5)," ",L5)</f>
        <v xml:space="preserve"> </v>
      </c>
    </row>
    <row r="56" spans="1:16" ht="13" thickBot="1" x14ac:dyDescent="0.3"/>
    <row r="57" spans="1:16" ht="13" thickBot="1" x14ac:dyDescent="0.3">
      <c r="A57" s="128" t="s">
        <v>4</v>
      </c>
      <c r="B57" s="128" t="s">
        <v>5</v>
      </c>
      <c r="C57" s="136" t="s">
        <v>14</v>
      </c>
      <c r="D57" s="128" t="s">
        <v>6</v>
      </c>
      <c r="E57" s="128" t="s">
        <v>7</v>
      </c>
      <c r="F57" s="128" t="s">
        <v>8</v>
      </c>
      <c r="G57" s="136" t="s">
        <v>9</v>
      </c>
      <c r="H57" s="138" t="s">
        <v>15</v>
      </c>
      <c r="I57" s="139"/>
      <c r="J57" s="140"/>
      <c r="K57" s="130" t="s">
        <v>10</v>
      </c>
      <c r="L57" s="128" t="s">
        <v>11</v>
      </c>
      <c r="M57" s="144" t="s">
        <v>12</v>
      </c>
      <c r="N57" s="145"/>
    </row>
    <row r="58" spans="1:16" ht="13" thickBot="1" x14ac:dyDescent="0.3">
      <c r="A58" s="129"/>
      <c r="B58" s="129"/>
      <c r="C58" s="137"/>
      <c r="D58" s="129"/>
      <c r="E58" s="129"/>
      <c r="F58" s="129"/>
      <c r="G58" s="137"/>
      <c r="H58" s="5" t="s">
        <v>17</v>
      </c>
      <c r="I58" s="6" t="s">
        <v>18</v>
      </c>
      <c r="J58" s="8" t="s">
        <v>16</v>
      </c>
      <c r="K58" s="131"/>
      <c r="L58" s="129"/>
      <c r="M58" s="146"/>
      <c r="N58" s="147"/>
    </row>
    <row r="59" spans="1:16" x14ac:dyDescent="0.25">
      <c r="A59" s="49"/>
      <c r="B59" s="28" t="str">
        <f>IF(ISBLANK(D59)," ",IF(ISBLANK(E59)," ",IF(ISBLANK(G59)," ",$B$10)))</f>
        <v xml:space="preserve"> </v>
      </c>
      <c r="C59" s="51"/>
      <c r="D59" s="52"/>
      <c r="E59" s="52"/>
      <c r="F59" s="12" t="str">
        <f t="shared" ref="F59:F93" si="7">IF(ISBLANK(D59)," ",IF(ISBLANK(E59)," ",D59+E59))</f>
        <v xml:space="preserve"> </v>
      </c>
      <c r="G59" s="53"/>
      <c r="H59" s="54"/>
      <c r="I59" s="12" t="str">
        <f>IF(ISBLANK(H59)," ",(H59-G59))</f>
        <v xml:space="preserve"> </v>
      </c>
      <c r="J59" s="13" t="str">
        <f>IF(ISBLANK(H59)," ",IF($B$59="A",I59/$M$5,IF($B$59="C",I59/$M$6," ")))</f>
        <v xml:space="preserve"> </v>
      </c>
      <c r="K59" s="45" t="str">
        <f t="shared" ref="K59:K93" si="8">IF(ISBLANK(E59)," ",IF(ISBLANK(D59)," ",IF(ISBLANK(G59)," ",G59-F59)))</f>
        <v xml:space="preserve"> </v>
      </c>
      <c r="L59" s="47" t="str">
        <f>IF(ISBLANK(G59)," ",IF($B$59="A",(K59/$K$5),IF($B$59="C",(K59/$K$6)," ")))</f>
        <v xml:space="preserve"> </v>
      </c>
      <c r="M59" s="142"/>
      <c r="N59" s="143"/>
    </row>
    <row r="60" spans="1:16" x14ac:dyDescent="0.25">
      <c r="A60" s="49"/>
      <c r="B60" s="28" t="str">
        <f>IF(ISBLANK(D60)," ",IF(ISBLANK(E60)," ",IF(ISBLANK(G60)," ",$B$10)))</f>
        <v xml:space="preserve"> </v>
      </c>
      <c r="C60" s="51"/>
      <c r="D60" s="52"/>
      <c r="E60" s="52"/>
      <c r="F60" s="12" t="str">
        <f t="shared" si="7"/>
        <v xml:space="preserve"> </v>
      </c>
      <c r="G60" s="53"/>
      <c r="H60" s="55"/>
      <c r="I60" s="12" t="str">
        <f t="shared" ref="I60:I93" si="9">IF(ISBLANK(H60)," ",(H60-G60))</f>
        <v xml:space="preserve"> </v>
      </c>
      <c r="J60" s="14" t="str">
        <f t="shared" ref="J60:J93" si="10">IF(ISBLANK(H60)," ",IF($B$59="A",I60/$M$5,IF($B$59="C",I60/$M$6," ")))</f>
        <v xml:space="preserve"> </v>
      </c>
      <c r="K60" s="45" t="str">
        <f t="shared" si="8"/>
        <v xml:space="preserve"> </v>
      </c>
      <c r="L60" s="47" t="str">
        <f t="shared" ref="L60:L93" si="11">IF(ISBLANK(G60)," ",IF($B$59="A",(K60/$K$5),IF($B$59="C",(K60/$K$6)," ")))</f>
        <v xml:space="preserve"> </v>
      </c>
      <c r="M60" s="118"/>
      <c r="N60" s="120"/>
    </row>
    <row r="61" spans="1:16" x14ac:dyDescent="0.25">
      <c r="A61" s="49"/>
      <c r="B61" s="28" t="str">
        <f t="shared" ref="B61:B93" si="12">IF(ISBLANK(D61)," ",IF(ISBLANK(E61)," ",IF(ISBLANK(G61)," ",$B$10)))</f>
        <v xml:space="preserve"> </v>
      </c>
      <c r="C61" s="51"/>
      <c r="D61" s="52"/>
      <c r="E61" s="52"/>
      <c r="F61" s="12" t="str">
        <f t="shared" si="7"/>
        <v xml:space="preserve"> </v>
      </c>
      <c r="G61" s="53"/>
      <c r="H61" s="55"/>
      <c r="I61" s="12" t="str">
        <f t="shared" si="9"/>
        <v xml:space="preserve"> </v>
      </c>
      <c r="J61" s="14" t="str">
        <f t="shared" si="10"/>
        <v xml:space="preserve"> </v>
      </c>
      <c r="K61" s="45" t="str">
        <f t="shared" si="8"/>
        <v xml:space="preserve"> </v>
      </c>
      <c r="L61" s="47" t="str">
        <f t="shared" si="11"/>
        <v xml:space="preserve"> </v>
      </c>
      <c r="M61" s="118"/>
      <c r="N61" s="120"/>
    </row>
    <row r="62" spans="1:16" x14ac:dyDescent="0.25">
      <c r="A62" s="49"/>
      <c r="B62" s="28" t="str">
        <f t="shared" si="12"/>
        <v xml:space="preserve"> </v>
      </c>
      <c r="C62" s="51"/>
      <c r="D62" s="52"/>
      <c r="E62" s="52"/>
      <c r="F62" s="12" t="str">
        <f t="shared" si="7"/>
        <v xml:space="preserve"> </v>
      </c>
      <c r="G62" s="53"/>
      <c r="H62" s="55"/>
      <c r="I62" s="12" t="str">
        <f t="shared" si="9"/>
        <v xml:space="preserve"> </v>
      </c>
      <c r="J62" s="14" t="str">
        <f t="shared" si="10"/>
        <v xml:space="preserve"> </v>
      </c>
      <c r="K62" s="45" t="str">
        <f t="shared" si="8"/>
        <v xml:space="preserve"> </v>
      </c>
      <c r="L62" s="47" t="str">
        <f t="shared" si="11"/>
        <v xml:space="preserve"> </v>
      </c>
      <c r="M62" s="118"/>
      <c r="N62" s="120"/>
    </row>
    <row r="63" spans="1:16" x14ac:dyDescent="0.25">
      <c r="A63" s="49"/>
      <c r="B63" s="28" t="str">
        <f t="shared" si="12"/>
        <v xml:space="preserve"> </v>
      </c>
      <c r="C63" s="51"/>
      <c r="D63" s="52"/>
      <c r="E63" s="52"/>
      <c r="F63" s="12" t="str">
        <f t="shared" si="7"/>
        <v xml:space="preserve"> </v>
      </c>
      <c r="G63" s="53"/>
      <c r="H63" s="55"/>
      <c r="I63" s="12" t="str">
        <f t="shared" si="9"/>
        <v xml:space="preserve"> </v>
      </c>
      <c r="J63" s="14" t="str">
        <f t="shared" si="10"/>
        <v xml:space="preserve"> </v>
      </c>
      <c r="K63" s="45" t="str">
        <f t="shared" si="8"/>
        <v xml:space="preserve"> </v>
      </c>
      <c r="L63" s="47" t="str">
        <f t="shared" si="11"/>
        <v xml:space="preserve"> </v>
      </c>
      <c r="M63" s="118"/>
      <c r="N63" s="120"/>
    </row>
    <row r="64" spans="1:16" x14ac:dyDescent="0.25">
      <c r="A64" s="49"/>
      <c r="B64" s="28" t="str">
        <f t="shared" si="12"/>
        <v xml:space="preserve"> </v>
      </c>
      <c r="C64" s="51"/>
      <c r="D64" s="52"/>
      <c r="E64" s="52"/>
      <c r="F64" s="12" t="str">
        <f t="shared" si="7"/>
        <v xml:space="preserve"> </v>
      </c>
      <c r="G64" s="53"/>
      <c r="H64" s="55"/>
      <c r="I64" s="12" t="str">
        <f t="shared" si="9"/>
        <v xml:space="preserve"> </v>
      </c>
      <c r="J64" s="14" t="str">
        <f t="shared" si="10"/>
        <v xml:space="preserve"> </v>
      </c>
      <c r="K64" s="45" t="str">
        <f t="shared" si="8"/>
        <v xml:space="preserve"> </v>
      </c>
      <c r="L64" s="47" t="str">
        <f t="shared" si="11"/>
        <v xml:space="preserve"> </v>
      </c>
      <c r="M64" s="118"/>
      <c r="N64" s="120"/>
    </row>
    <row r="65" spans="1:14" x14ac:dyDescent="0.25">
      <c r="A65" s="49"/>
      <c r="B65" s="28" t="str">
        <f t="shared" si="12"/>
        <v xml:space="preserve"> </v>
      </c>
      <c r="C65" s="51"/>
      <c r="D65" s="52"/>
      <c r="E65" s="52"/>
      <c r="F65" s="12" t="str">
        <f t="shared" si="7"/>
        <v xml:space="preserve"> </v>
      </c>
      <c r="G65" s="53"/>
      <c r="H65" s="55"/>
      <c r="I65" s="12" t="str">
        <f t="shared" si="9"/>
        <v xml:space="preserve"> </v>
      </c>
      <c r="J65" s="14" t="str">
        <f t="shared" si="10"/>
        <v xml:space="preserve"> </v>
      </c>
      <c r="K65" s="45" t="str">
        <f t="shared" si="8"/>
        <v xml:space="preserve"> </v>
      </c>
      <c r="L65" s="47" t="str">
        <f t="shared" si="11"/>
        <v xml:space="preserve"> </v>
      </c>
      <c r="M65" s="118"/>
      <c r="N65" s="120"/>
    </row>
    <row r="66" spans="1:14" x14ac:dyDescent="0.25">
      <c r="A66" s="49"/>
      <c r="B66" s="28" t="str">
        <f t="shared" si="12"/>
        <v xml:space="preserve"> </v>
      </c>
      <c r="C66" s="51"/>
      <c r="D66" s="52"/>
      <c r="E66" s="52"/>
      <c r="F66" s="12" t="str">
        <f t="shared" si="7"/>
        <v xml:space="preserve"> </v>
      </c>
      <c r="G66" s="53"/>
      <c r="H66" s="55"/>
      <c r="I66" s="12" t="str">
        <f t="shared" si="9"/>
        <v xml:space="preserve"> </v>
      </c>
      <c r="J66" s="14" t="str">
        <f t="shared" si="10"/>
        <v xml:space="preserve"> </v>
      </c>
      <c r="K66" s="45" t="str">
        <f t="shared" si="8"/>
        <v xml:space="preserve"> </v>
      </c>
      <c r="L66" s="47" t="str">
        <f t="shared" si="11"/>
        <v xml:space="preserve"> </v>
      </c>
      <c r="M66" s="118"/>
      <c r="N66" s="120"/>
    </row>
    <row r="67" spans="1:14" x14ac:dyDescent="0.25">
      <c r="A67" s="49"/>
      <c r="B67" s="28" t="str">
        <f t="shared" si="12"/>
        <v xml:space="preserve"> </v>
      </c>
      <c r="C67" s="51"/>
      <c r="D67" s="52"/>
      <c r="E67" s="52"/>
      <c r="F67" s="12" t="str">
        <f t="shared" si="7"/>
        <v xml:space="preserve"> </v>
      </c>
      <c r="G67" s="53"/>
      <c r="H67" s="55"/>
      <c r="I67" s="12" t="str">
        <f t="shared" si="9"/>
        <v xml:space="preserve"> </v>
      </c>
      <c r="J67" s="14" t="str">
        <f t="shared" si="10"/>
        <v xml:space="preserve"> </v>
      </c>
      <c r="K67" s="45" t="str">
        <f t="shared" si="8"/>
        <v xml:space="preserve"> </v>
      </c>
      <c r="L67" s="47" t="str">
        <f t="shared" si="11"/>
        <v xml:space="preserve"> </v>
      </c>
      <c r="M67" s="118"/>
      <c r="N67" s="120"/>
    </row>
    <row r="68" spans="1:14" x14ac:dyDescent="0.25">
      <c r="A68" s="49"/>
      <c r="B68" s="28" t="str">
        <f t="shared" si="12"/>
        <v xml:space="preserve"> </v>
      </c>
      <c r="C68" s="51"/>
      <c r="D68" s="52"/>
      <c r="E68" s="52"/>
      <c r="F68" s="12" t="str">
        <f t="shared" si="7"/>
        <v xml:space="preserve"> </v>
      </c>
      <c r="G68" s="53"/>
      <c r="H68" s="55"/>
      <c r="I68" s="12" t="str">
        <f t="shared" si="9"/>
        <v xml:space="preserve"> </v>
      </c>
      <c r="J68" s="14" t="str">
        <f t="shared" si="10"/>
        <v xml:space="preserve"> </v>
      </c>
      <c r="K68" s="45" t="str">
        <f t="shared" si="8"/>
        <v xml:space="preserve"> </v>
      </c>
      <c r="L68" s="47" t="str">
        <f t="shared" si="11"/>
        <v xml:space="preserve"> </v>
      </c>
      <c r="M68" s="118"/>
      <c r="N68" s="120"/>
    </row>
    <row r="69" spans="1:14" x14ac:dyDescent="0.25">
      <c r="A69" s="49"/>
      <c r="B69" s="28" t="str">
        <f t="shared" si="12"/>
        <v xml:space="preserve"> </v>
      </c>
      <c r="C69" s="51"/>
      <c r="D69" s="52"/>
      <c r="E69" s="52"/>
      <c r="F69" s="12" t="str">
        <f t="shared" si="7"/>
        <v xml:space="preserve"> </v>
      </c>
      <c r="G69" s="53"/>
      <c r="H69" s="55"/>
      <c r="I69" s="12" t="str">
        <f t="shared" si="9"/>
        <v xml:space="preserve"> </v>
      </c>
      <c r="J69" s="14" t="str">
        <f t="shared" si="10"/>
        <v xml:space="preserve"> </v>
      </c>
      <c r="K69" s="45" t="str">
        <f t="shared" si="8"/>
        <v xml:space="preserve"> </v>
      </c>
      <c r="L69" s="47" t="str">
        <f t="shared" si="11"/>
        <v xml:space="preserve"> </v>
      </c>
      <c r="M69" s="118"/>
      <c r="N69" s="120"/>
    </row>
    <row r="70" spans="1:14" x14ac:dyDescent="0.25">
      <c r="A70" s="49"/>
      <c r="B70" s="28" t="str">
        <f t="shared" si="12"/>
        <v xml:space="preserve"> </v>
      </c>
      <c r="C70" s="51"/>
      <c r="D70" s="52"/>
      <c r="E70" s="52"/>
      <c r="F70" s="12" t="str">
        <f t="shared" si="7"/>
        <v xml:space="preserve"> </v>
      </c>
      <c r="G70" s="53"/>
      <c r="H70" s="55"/>
      <c r="I70" s="12" t="str">
        <f t="shared" si="9"/>
        <v xml:space="preserve"> </v>
      </c>
      <c r="J70" s="14" t="str">
        <f t="shared" si="10"/>
        <v xml:space="preserve"> </v>
      </c>
      <c r="K70" s="45" t="str">
        <f t="shared" si="8"/>
        <v xml:space="preserve"> </v>
      </c>
      <c r="L70" s="47" t="str">
        <f t="shared" si="11"/>
        <v xml:space="preserve"> </v>
      </c>
      <c r="M70" s="118"/>
      <c r="N70" s="120"/>
    </row>
    <row r="71" spans="1:14" x14ac:dyDescent="0.25">
      <c r="A71" s="49"/>
      <c r="B71" s="28" t="str">
        <f t="shared" si="12"/>
        <v xml:space="preserve"> </v>
      </c>
      <c r="C71" s="51"/>
      <c r="D71" s="52"/>
      <c r="E71" s="52"/>
      <c r="F71" s="12" t="str">
        <f t="shared" si="7"/>
        <v xml:space="preserve"> </v>
      </c>
      <c r="G71" s="53"/>
      <c r="H71" s="55"/>
      <c r="I71" s="12" t="str">
        <f t="shared" si="9"/>
        <v xml:space="preserve"> </v>
      </c>
      <c r="J71" s="14" t="str">
        <f t="shared" si="10"/>
        <v xml:space="preserve"> </v>
      </c>
      <c r="K71" s="45" t="str">
        <f t="shared" si="8"/>
        <v xml:space="preserve"> </v>
      </c>
      <c r="L71" s="47" t="str">
        <f t="shared" si="11"/>
        <v xml:space="preserve"> </v>
      </c>
      <c r="M71" s="118"/>
      <c r="N71" s="120"/>
    </row>
    <row r="72" spans="1:14" x14ac:dyDescent="0.25">
      <c r="A72" s="49"/>
      <c r="B72" s="28" t="str">
        <f t="shared" si="12"/>
        <v xml:space="preserve"> </v>
      </c>
      <c r="C72" s="51"/>
      <c r="D72" s="52"/>
      <c r="E72" s="52"/>
      <c r="F72" s="12" t="str">
        <f t="shared" si="7"/>
        <v xml:space="preserve"> </v>
      </c>
      <c r="G72" s="53"/>
      <c r="H72" s="55"/>
      <c r="I72" s="12" t="str">
        <f t="shared" si="9"/>
        <v xml:space="preserve"> </v>
      </c>
      <c r="J72" s="14" t="str">
        <f t="shared" si="10"/>
        <v xml:space="preserve"> </v>
      </c>
      <c r="K72" s="45" t="str">
        <f t="shared" si="8"/>
        <v xml:space="preserve"> </v>
      </c>
      <c r="L72" s="47" t="str">
        <f t="shared" si="11"/>
        <v xml:space="preserve"> </v>
      </c>
      <c r="M72" s="118"/>
      <c r="N72" s="120"/>
    </row>
    <row r="73" spans="1:14" x14ac:dyDescent="0.25">
      <c r="A73" s="49"/>
      <c r="B73" s="28" t="str">
        <f t="shared" si="12"/>
        <v xml:space="preserve"> </v>
      </c>
      <c r="C73" s="51"/>
      <c r="D73" s="52"/>
      <c r="E73" s="52"/>
      <c r="F73" s="12" t="str">
        <f t="shared" si="7"/>
        <v xml:space="preserve"> </v>
      </c>
      <c r="G73" s="53"/>
      <c r="H73" s="55"/>
      <c r="I73" s="12" t="str">
        <f t="shared" si="9"/>
        <v xml:space="preserve"> </v>
      </c>
      <c r="J73" s="14" t="str">
        <f t="shared" si="10"/>
        <v xml:space="preserve"> </v>
      </c>
      <c r="K73" s="45" t="str">
        <f t="shared" si="8"/>
        <v xml:space="preserve"> </v>
      </c>
      <c r="L73" s="47" t="str">
        <f t="shared" si="11"/>
        <v xml:space="preserve"> </v>
      </c>
      <c r="M73" s="118"/>
      <c r="N73" s="120"/>
    </row>
    <row r="74" spans="1:14" x14ac:dyDescent="0.25">
      <c r="A74" s="49"/>
      <c r="B74" s="28" t="str">
        <f t="shared" si="12"/>
        <v xml:space="preserve"> </v>
      </c>
      <c r="C74" s="51"/>
      <c r="D74" s="52"/>
      <c r="E74" s="52"/>
      <c r="F74" s="12" t="str">
        <f t="shared" si="7"/>
        <v xml:space="preserve"> </v>
      </c>
      <c r="G74" s="53"/>
      <c r="H74" s="55"/>
      <c r="I74" s="12" t="str">
        <f t="shared" si="9"/>
        <v xml:space="preserve"> </v>
      </c>
      <c r="J74" s="14" t="str">
        <f t="shared" si="10"/>
        <v xml:space="preserve"> </v>
      </c>
      <c r="K74" s="45" t="str">
        <f t="shared" si="8"/>
        <v xml:space="preserve"> </v>
      </c>
      <c r="L74" s="47" t="str">
        <f t="shared" si="11"/>
        <v xml:space="preserve"> </v>
      </c>
      <c r="M74" s="118"/>
      <c r="N74" s="120"/>
    </row>
    <row r="75" spans="1:14" x14ac:dyDescent="0.25">
      <c r="A75" s="49"/>
      <c r="B75" s="28" t="str">
        <f t="shared" si="12"/>
        <v xml:space="preserve"> </v>
      </c>
      <c r="C75" s="51"/>
      <c r="D75" s="52"/>
      <c r="E75" s="52"/>
      <c r="F75" s="12" t="str">
        <f t="shared" si="7"/>
        <v xml:space="preserve"> </v>
      </c>
      <c r="G75" s="53"/>
      <c r="H75" s="55"/>
      <c r="I75" s="12" t="str">
        <f t="shared" si="9"/>
        <v xml:space="preserve"> </v>
      </c>
      <c r="J75" s="14" t="str">
        <f t="shared" si="10"/>
        <v xml:space="preserve"> </v>
      </c>
      <c r="K75" s="45" t="str">
        <f t="shared" si="8"/>
        <v xml:space="preserve"> </v>
      </c>
      <c r="L75" s="47" t="str">
        <f t="shared" si="11"/>
        <v xml:space="preserve"> </v>
      </c>
      <c r="M75" s="118"/>
      <c r="N75" s="120"/>
    </row>
    <row r="76" spans="1:14" x14ac:dyDescent="0.25">
      <c r="A76" s="49"/>
      <c r="B76" s="28" t="str">
        <f t="shared" si="12"/>
        <v xml:space="preserve"> </v>
      </c>
      <c r="C76" s="51"/>
      <c r="D76" s="52"/>
      <c r="E76" s="52"/>
      <c r="F76" s="12" t="str">
        <f t="shared" si="7"/>
        <v xml:space="preserve"> </v>
      </c>
      <c r="G76" s="53"/>
      <c r="H76" s="55"/>
      <c r="I76" s="12" t="str">
        <f t="shared" si="9"/>
        <v xml:space="preserve"> </v>
      </c>
      <c r="J76" s="14" t="str">
        <f t="shared" si="10"/>
        <v xml:space="preserve"> </v>
      </c>
      <c r="K76" s="45" t="str">
        <f t="shared" si="8"/>
        <v xml:space="preserve"> </v>
      </c>
      <c r="L76" s="47" t="str">
        <f t="shared" si="11"/>
        <v xml:space="preserve"> </v>
      </c>
      <c r="M76" s="118"/>
      <c r="N76" s="120"/>
    </row>
    <row r="77" spans="1:14" x14ac:dyDescent="0.25">
      <c r="A77" s="49"/>
      <c r="B77" s="28" t="str">
        <f t="shared" si="12"/>
        <v xml:space="preserve"> </v>
      </c>
      <c r="C77" s="51"/>
      <c r="D77" s="52"/>
      <c r="E77" s="52"/>
      <c r="F77" s="12" t="str">
        <f t="shared" si="7"/>
        <v xml:space="preserve"> </v>
      </c>
      <c r="G77" s="53"/>
      <c r="H77" s="55"/>
      <c r="I77" s="12" t="str">
        <f t="shared" si="9"/>
        <v xml:space="preserve"> </v>
      </c>
      <c r="J77" s="14" t="str">
        <f t="shared" si="10"/>
        <v xml:space="preserve"> </v>
      </c>
      <c r="K77" s="45" t="str">
        <f t="shared" si="8"/>
        <v xml:space="preserve"> </v>
      </c>
      <c r="L77" s="47" t="str">
        <f t="shared" si="11"/>
        <v xml:space="preserve"> </v>
      </c>
      <c r="M77" s="118"/>
      <c r="N77" s="120"/>
    </row>
    <row r="78" spans="1:14" x14ac:dyDescent="0.25">
      <c r="A78" s="49"/>
      <c r="B78" s="28" t="str">
        <f t="shared" si="12"/>
        <v xml:space="preserve"> </v>
      </c>
      <c r="C78" s="51"/>
      <c r="D78" s="52"/>
      <c r="E78" s="52"/>
      <c r="F78" s="12" t="str">
        <f t="shared" si="7"/>
        <v xml:space="preserve"> </v>
      </c>
      <c r="G78" s="53"/>
      <c r="H78" s="55"/>
      <c r="I78" s="12" t="str">
        <f t="shared" si="9"/>
        <v xml:space="preserve"> </v>
      </c>
      <c r="J78" s="14" t="str">
        <f t="shared" si="10"/>
        <v xml:space="preserve"> </v>
      </c>
      <c r="K78" s="45" t="str">
        <f t="shared" si="8"/>
        <v xml:space="preserve"> </v>
      </c>
      <c r="L78" s="47" t="str">
        <f t="shared" si="11"/>
        <v xml:space="preserve"> </v>
      </c>
      <c r="M78" s="118"/>
      <c r="N78" s="120"/>
    </row>
    <row r="79" spans="1:14" x14ac:dyDescent="0.25">
      <c r="A79" s="49"/>
      <c r="B79" s="28" t="str">
        <f t="shared" si="12"/>
        <v xml:space="preserve"> </v>
      </c>
      <c r="C79" s="51"/>
      <c r="D79" s="52"/>
      <c r="E79" s="52"/>
      <c r="F79" s="12" t="str">
        <f t="shared" si="7"/>
        <v xml:space="preserve"> </v>
      </c>
      <c r="G79" s="53"/>
      <c r="H79" s="55"/>
      <c r="I79" s="12" t="str">
        <f t="shared" si="9"/>
        <v xml:space="preserve"> </v>
      </c>
      <c r="J79" s="14" t="str">
        <f t="shared" si="10"/>
        <v xml:space="preserve"> </v>
      </c>
      <c r="K79" s="45" t="str">
        <f t="shared" si="8"/>
        <v xml:space="preserve"> </v>
      </c>
      <c r="L79" s="47" t="str">
        <f t="shared" si="11"/>
        <v xml:space="preserve"> </v>
      </c>
      <c r="M79" s="118"/>
      <c r="N79" s="120"/>
    </row>
    <row r="80" spans="1:14" x14ac:dyDescent="0.25">
      <c r="A80" s="49"/>
      <c r="B80" s="28" t="str">
        <f t="shared" si="12"/>
        <v xml:space="preserve"> </v>
      </c>
      <c r="C80" s="51"/>
      <c r="D80" s="52"/>
      <c r="E80" s="52"/>
      <c r="F80" s="12" t="str">
        <f t="shared" si="7"/>
        <v xml:space="preserve"> </v>
      </c>
      <c r="G80" s="53"/>
      <c r="H80" s="55"/>
      <c r="I80" s="12" t="str">
        <f t="shared" si="9"/>
        <v xml:space="preserve"> </v>
      </c>
      <c r="J80" s="14" t="str">
        <f t="shared" si="10"/>
        <v xml:space="preserve"> </v>
      </c>
      <c r="K80" s="45" t="str">
        <f t="shared" si="8"/>
        <v xml:space="preserve"> </v>
      </c>
      <c r="L80" s="47" t="str">
        <f t="shared" si="11"/>
        <v xml:space="preserve"> </v>
      </c>
      <c r="M80" s="118"/>
      <c r="N80" s="120"/>
    </row>
    <row r="81" spans="1:14" x14ac:dyDescent="0.25">
      <c r="A81" s="49"/>
      <c r="B81" s="28" t="str">
        <f t="shared" si="12"/>
        <v xml:space="preserve"> </v>
      </c>
      <c r="C81" s="51"/>
      <c r="D81" s="52"/>
      <c r="E81" s="52"/>
      <c r="F81" s="12" t="str">
        <f t="shared" si="7"/>
        <v xml:space="preserve"> </v>
      </c>
      <c r="G81" s="53"/>
      <c r="H81" s="55"/>
      <c r="I81" s="12" t="str">
        <f t="shared" si="9"/>
        <v xml:space="preserve"> </v>
      </c>
      <c r="J81" s="14" t="str">
        <f t="shared" si="10"/>
        <v xml:space="preserve"> </v>
      </c>
      <c r="K81" s="45" t="str">
        <f t="shared" si="8"/>
        <v xml:space="preserve"> </v>
      </c>
      <c r="L81" s="47" t="str">
        <f t="shared" si="11"/>
        <v xml:space="preserve"> </v>
      </c>
      <c r="M81" s="118"/>
      <c r="N81" s="120"/>
    </row>
    <row r="82" spans="1:14" x14ac:dyDescent="0.25">
      <c r="A82" s="49"/>
      <c r="B82" s="28" t="str">
        <f t="shared" si="12"/>
        <v xml:space="preserve"> </v>
      </c>
      <c r="C82" s="51"/>
      <c r="D82" s="52"/>
      <c r="E82" s="52"/>
      <c r="F82" s="12" t="str">
        <f t="shared" si="7"/>
        <v xml:space="preserve"> </v>
      </c>
      <c r="G82" s="53"/>
      <c r="H82" s="55"/>
      <c r="I82" s="12" t="str">
        <f t="shared" si="9"/>
        <v xml:space="preserve"> </v>
      </c>
      <c r="J82" s="14" t="str">
        <f t="shared" si="10"/>
        <v xml:space="preserve"> </v>
      </c>
      <c r="K82" s="45" t="str">
        <f t="shared" si="8"/>
        <v xml:space="preserve"> </v>
      </c>
      <c r="L82" s="47" t="str">
        <f t="shared" si="11"/>
        <v xml:space="preserve"> </v>
      </c>
      <c r="M82" s="118"/>
      <c r="N82" s="120"/>
    </row>
    <row r="83" spans="1:14" x14ac:dyDescent="0.25">
      <c r="A83" s="49"/>
      <c r="B83" s="28" t="str">
        <f t="shared" si="12"/>
        <v xml:space="preserve"> </v>
      </c>
      <c r="C83" s="51"/>
      <c r="D83" s="52"/>
      <c r="E83" s="52"/>
      <c r="F83" s="12" t="str">
        <f t="shared" si="7"/>
        <v xml:space="preserve"> </v>
      </c>
      <c r="G83" s="53"/>
      <c r="H83" s="55"/>
      <c r="I83" s="12" t="str">
        <f t="shared" si="9"/>
        <v xml:space="preserve"> </v>
      </c>
      <c r="J83" s="14" t="str">
        <f t="shared" si="10"/>
        <v xml:space="preserve"> </v>
      </c>
      <c r="K83" s="45" t="str">
        <f t="shared" si="8"/>
        <v xml:space="preserve"> </v>
      </c>
      <c r="L83" s="47" t="str">
        <f t="shared" si="11"/>
        <v xml:space="preserve"> </v>
      </c>
      <c r="M83" s="118"/>
      <c r="N83" s="120"/>
    </row>
    <row r="84" spans="1:14" x14ac:dyDescent="0.25">
      <c r="A84" s="49"/>
      <c r="B84" s="28" t="str">
        <f t="shared" si="12"/>
        <v xml:space="preserve"> </v>
      </c>
      <c r="C84" s="51"/>
      <c r="D84" s="52"/>
      <c r="E84" s="52"/>
      <c r="F84" s="12" t="str">
        <f t="shared" si="7"/>
        <v xml:space="preserve"> </v>
      </c>
      <c r="G84" s="53"/>
      <c r="H84" s="55"/>
      <c r="I84" s="12" t="str">
        <f t="shared" si="9"/>
        <v xml:space="preserve"> </v>
      </c>
      <c r="J84" s="14" t="str">
        <f t="shared" si="10"/>
        <v xml:space="preserve"> </v>
      </c>
      <c r="K84" s="45" t="str">
        <f t="shared" si="8"/>
        <v xml:space="preserve"> </v>
      </c>
      <c r="L84" s="47" t="str">
        <f t="shared" si="11"/>
        <v xml:space="preserve"> </v>
      </c>
      <c r="M84" s="118"/>
      <c r="N84" s="120"/>
    </row>
    <row r="85" spans="1:14" x14ac:dyDescent="0.25">
      <c r="A85" s="49"/>
      <c r="B85" s="28" t="str">
        <f t="shared" si="12"/>
        <v xml:space="preserve"> </v>
      </c>
      <c r="C85" s="51"/>
      <c r="D85" s="52"/>
      <c r="E85" s="52"/>
      <c r="F85" s="12" t="str">
        <f t="shared" si="7"/>
        <v xml:space="preserve"> </v>
      </c>
      <c r="G85" s="53"/>
      <c r="H85" s="55"/>
      <c r="I85" s="12" t="str">
        <f t="shared" si="9"/>
        <v xml:space="preserve"> </v>
      </c>
      <c r="J85" s="14" t="str">
        <f t="shared" si="10"/>
        <v xml:space="preserve"> </v>
      </c>
      <c r="K85" s="45" t="str">
        <f t="shared" si="8"/>
        <v xml:space="preserve"> </v>
      </c>
      <c r="L85" s="47" t="str">
        <f t="shared" si="11"/>
        <v xml:space="preserve"> </v>
      </c>
      <c r="M85" s="118"/>
      <c r="N85" s="120"/>
    </row>
    <row r="86" spans="1:14" x14ac:dyDescent="0.25">
      <c r="A86" s="49"/>
      <c r="B86" s="28" t="str">
        <f t="shared" si="12"/>
        <v xml:space="preserve"> </v>
      </c>
      <c r="C86" s="51"/>
      <c r="D86" s="52"/>
      <c r="E86" s="52"/>
      <c r="F86" s="12" t="str">
        <f t="shared" si="7"/>
        <v xml:space="preserve"> </v>
      </c>
      <c r="G86" s="53"/>
      <c r="H86" s="55"/>
      <c r="I86" s="12" t="str">
        <f t="shared" si="9"/>
        <v xml:space="preserve"> </v>
      </c>
      <c r="J86" s="14" t="str">
        <f t="shared" si="10"/>
        <v xml:space="preserve"> </v>
      </c>
      <c r="K86" s="45" t="str">
        <f t="shared" si="8"/>
        <v xml:space="preserve"> </v>
      </c>
      <c r="L86" s="47" t="str">
        <f t="shared" si="11"/>
        <v xml:space="preserve"> </v>
      </c>
      <c r="M86" s="118"/>
      <c r="N86" s="120"/>
    </row>
    <row r="87" spans="1:14" x14ac:dyDescent="0.25">
      <c r="A87" s="49"/>
      <c r="B87" s="28" t="str">
        <f t="shared" si="12"/>
        <v xml:space="preserve"> </v>
      </c>
      <c r="C87" s="51"/>
      <c r="D87" s="52"/>
      <c r="E87" s="52"/>
      <c r="F87" s="12" t="str">
        <f t="shared" si="7"/>
        <v xml:space="preserve"> </v>
      </c>
      <c r="G87" s="53"/>
      <c r="H87" s="56"/>
      <c r="I87" s="12" t="str">
        <f t="shared" si="9"/>
        <v xml:space="preserve"> </v>
      </c>
      <c r="J87" s="18" t="str">
        <f t="shared" si="10"/>
        <v xml:space="preserve"> </v>
      </c>
      <c r="K87" s="45" t="str">
        <f t="shared" si="8"/>
        <v xml:space="preserve"> </v>
      </c>
      <c r="L87" s="47" t="str">
        <f t="shared" si="11"/>
        <v xml:space="preserve"> </v>
      </c>
      <c r="M87" s="118"/>
      <c r="N87" s="120"/>
    </row>
    <row r="88" spans="1:14" x14ac:dyDescent="0.25">
      <c r="A88" s="49"/>
      <c r="B88" s="28" t="str">
        <f t="shared" si="12"/>
        <v xml:space="preserve"> </v>
      </c>
      <c r="C88" s="51"/>
      <c r="D88" s="52"/>
      <c r="E88" s="52"/>
      <c r="F88" s="12" t="str">
        <f t="shared" si="7"/>
        <v xml:space="preserve"> </v>
      </c>
      <c r="G88" s="53"/>
      <c r="H88" s="57"/>
      <c r="I88" s="12" t="str">
        <f t="shared" si="9"/>
        <v xml:space="preserve"> </v>
      </c>
      <c r="J88" s="19" t="str">
        <f t="shared" si="10"/>
        <v xml:space="preserve"> </v>
      </c>
      <c r="K88" s="45" t="str">
        <f t="shared" si="8"/>
        <v xml:space="preserve"> </v>
      </c>
      <c r="L88" s="47" t="str">
        <f t="shared" si="11"/>
        <v xml:space="preserve"> </v>
      </c>
      <c r="M88" s="118"/>
      <c r="N88" s="120"/>
    </row>
    <row r="89" spans="1:14" x14ac:dyDescent="0.25">
      <c r="A89" s="49"/>
      <c r="B89" s="28" t="str">
        <f t="shared" si="12"/>
        <v xml:space="preserve"> </v>
      </c>
      <c r="C89" s="51"/>
      <c r="D89" s="52"/>
      <c r="E89" s="52"/>
      <c r="F89" s="12" t="str">
        <f t="shared" si="7"/>
        <v xml:space="preserve"> </v>
      </c>
      <c r="G89" s="53"/>
      <c r="H89" s="57"/>
      <c r="I89" s="12" t="str">
        <f t="shared" si="9"/>
        <v xml:space="preserve"> </v>
      </c>
      <c r="J89" s="19" t="str">
        <f t="shared" si="10"/>
        <v xml:space="preserve"> </v>
      </c>
      <c r="K89" s="45" t="str">
        <f t="shared" si="8"/>
        <v xml:space="preserve"> </v>
      </c>
      <c r="L89" s="47" t="str">
        <f t="shared" si="11"/>
        <v xml:space="preserve"> </v>
      </c>
      <c r="M89" s="118"/>
      <c r="N89" s="120"/>
    </row>
    <row r="90" spans="1:14" x14ac:dyDescent="0.25">
      <c r="A90" s="49"/>
      <c r="B90" s="28" t="str">
        <f t="shared" si="12"/>
        <v xml:space="preserve"> </v>
      </c>
      <c r="C90" s="51"/>
      <c r="D90" s="52"/>
      <c r="E90" s="52"/>
      <c r="F90" s="12" t="str">
        <f t="shared" si="7"/>
        <v xml:space="preserve"> </v>
      </c>
      <c r="G90" s="53"/>
      <c r="H90" s="57"/>
      <c r="I90" s="12" t="str">
        <f t="shared" si="9"/>
        <v xml:space="preserve"> </v>
      </c>
      <c r="J90" s="19" t="str">
        <f t="shared" si="10"/>
        <v xml:space="preserve"> </v>
      </c>
      <c r="K90" s="45" t="str">
        <f t="shared" si="8"/>
        <v xml:space="preserve"> </v>
      </c>
      <c r="L90" s="47" t="str">
        <f t="shared" si="11"/>
        <v xml:space="preserve"> </v>
      </c>
      <c r="M90" s="118"/>
      <c r="N90" s="120"/>
    </row>
    <row r="91" spans="1:14" x14ac:dyDescent="0.25">
      <c r="A91" s="49"/>
      <c r="B91" s="28" t="str">
        <f t="shared" si="12"/>
        <v xml:space="preserve"> </v>
      </c>
      <c r="C91" s="51"/>
      <c r="D91" s="52"/>
      <c r="E91" s="52"/>
      <c r="F91" s="12" t="str">
        <f t="shared" si="7"/>
        <v xml:space="preserve"> </v>
      </c>
      <c r="G91" s="53"/>
      <c r="H91" s="57"/>
      <c r="I91" s="12" t="str">
        <f t="shared" si="9"/>
        <v xml:space="preserve"> </v>
      </c>
      <c r="J91" s="19" t="str">
        <f t="shared" si="10"/>
        <v xml:space="preserve"> </v>
      </c>
      <c r="K91" s="45" t="str">
        <f t="shared" si="8"/>
        <v xml:space="preserve"> </v>
      </c>
      <c r="L91" s="47" t="str">
        <f t="shared" si="11"/>
        <v xml:space="preserve"> </v>
      </c>
      <c r="M91" s="118"/>
      <c r="N91" s="120"/>
    </row>
    <row r="92" spans="1:14" x14ac:dyDescent="0.25">
      <c r="A92" s="49"/>
      <c r="B92" s="28" t="str">
        <f t="shared" si="12"/>
        <v xml:space="preserve"> </v>
      </c>
      <c r="C92" s="51"/>
      <c r="D92" s="52"/>
      <c r="E92" s="52"/>
      <c r="F92" s="12" t="str">
        <f t="shared" si="7"/>
        <v xml:space="preserve"> </v>
      </c>
      <c r="G92" s="53"/>
      <c r="H92" s="58"/>
      <c r="I92" s="12" t="str">
        <f t="shared" si="9"/>
        <v xml:space="preserve"> </v>
      </c>
      <c r="J92" s="20" t="str">
        <f t="shared" si="10"/>
        <v xml:space="preserve"> </v>
      </c>
      <c r="K92" s="45" t="str">
        <f t="shared" si="8"/>
        <v xml:space="preserve"> </v>
      </c>
      <c r="L92" s="47" t="str">
        <f t="shared" si="11"/>
        <v xml:space="preserve"> </v>
      </c>
      <c r="M92" s="118"/>
      <c r="N92" s="120"/>
    </row>
    <row r="93" spans="1:14" ht="13" thickBot="1" x14ac:dyDescent="0.3">
      <c r="A93" s="49"/>
      <c r="B93" s="28" t="str">
        <f t="shared" si="12"/>
        <v xml:space="preserve"> </v>
      </c>
      <c r="C93" s="51"/>
      <c r="D93" s="52"/>
      <c r="E93" s="52"/>
      <c r="F93" s="12" t="str">
        <f t="shared" si="7"/>
        <v xml:space="preserve"> </v>
      </c>
      <c r="G93" s="53"/>
      <c r="H93" s="59"/>
      <c r="I93" s="26" t="str">
        <f t="shared" si="9"/>
        <v xml:space="preserve"> </v>
      </c>
      <c r="J93" s="18" t="str">
        <f t="shared" si="10"/>
        <v xml:space="preserve"> </v>
      </c>
      <c r="K93" s="45" t="str">
        <f t="shared" si="8"/>
        <v xml:space="preserve"> </v>
      </c>
      <c r="L93" s="47" t="str">
        <f t="shared" si="11"/>
        <v xml:space="preserve"> </v>
      </c>
      <c r="M93" s="118"/>
      <c r="N93" s="120"/>
    </row>
    <row r="94" spans="1:14" ht="13" thickBot="1" x14ac:dyDescent="0.3">
      <c r="A94" s="9"/>
      <c r="B94" s="10"/>
      <c r="C94" s="10"/>
      <c r="D94" s="11"/>
      <c r="E94" s="11"/>
      <c r="F94" s="11"/>
      <c r="G94" s="11"/>
      <c r="H94" s="15"/>
      <c r="I94" s="150" t="s">
        <v>19</v>
      </c>
      <c r="J94" s="150"/>
      <c r="K94" s="46" t="str">
        <f>IF(ISTEXT(K45),SUM(K10:K44,K59:K93)," ")</f>
        <v xml:space="preserve"> </v>
      </c>
      <c r="L94" s="48" t="str">
        <f>IF(ISTEXT(L45)," ",IF(ISTEXT(K94)," ",IF($B$59="A",(K94/$K$5),IF($B$59="C",(K94/$K$6)," "))))</f>
        <v xml:space="preserve"> </v>
      </c>
      <c r="M94" s="17"/>
      <c r="N94" s="16"/>
    </row>
  </sheetData>
  <sheetProtection algorithmName="SHA-512" hashValue="mnQZcU8HRGalNn9SJ3VvWUlT2dmqtIWJlabnJEill36iwo2P/cLVn05LcB1+FNFpV1nOb0k1J0P8AY/qKEAsrA==" saltValue="cWdIqMfoz6JfkGRTOq6ong==" spinCount="100000" sheet="1" objects="1" scenarios="1" selectLockedCells="1"/>
  <mergeCells count="130">
    <mergeCell ref="A54:B54"/>
    <mergeCell ref="C4:F4"/>
    <mergeCell ref="G1:H4"/>
    <mergeCell ref="A5:B5"/>
    <mergeCell ref="G50:H53"/>
    <mergeCell ref="C51:F51"/>
    <mergeCell ref="C52:F52"/>
    <mergeCell ref="C53:F53"/>
    <mergeCell ref="M92:N92"/>
    <mergeCell ref="M66:N66"/>
    <mergeCell ref="M67:N67"/>
    <mergeCell ref="M68:N68"/>
    <mergeCell ref="M69:N69"/>
    <mergeCell ref="M70:N70"/>
    <mergeCell ref="M71:N71"/>
    <mergeCell ref="M60:N60"/>
    <mergeCell ref="M61:N61"/>
    <mergeCell ref="M62:N62"/>
    <mergeCell ref="M63:N63"/>
    <mergeCell ref="M64:N64"/>
    <mergeCell ref="M65:N65"/>
    <mergeCell ref="G57:G58"/>
    <mergeCell ref="H57:J57"/>
    <mergeCell ref="K57:K58"/>
    <mergeCell ref="M93:N93"/>
    <mergeCell ref="I94:J94"/>
    <mergeCell ref="I45:J45"/>
    <mergeCell ref="M53:N53"/>
    <mergeCell ref="M88:N88"/>
    <mergeCell ref="M89:N89"/>
    <mergeCell ref="M90:N90"/>
    <mergeCell ref="M91:N91"/>
    <mergeCell ref="M84:N84"/>
    <mergeCell ref="M78:N78"/>
    <mergeCell ref="M79:N79"/>
    <mergeCell ref="M85:N85"/>
    <mergeCell ref="M86:N86"/>
    <mergeCell ref="M87:N87"/>
    <mergeCell ref="M80:N80"/>
    <mergeCell ref="M81:N81"/>
    <mergeCell ref="M82:N82"/>
    <mergeCell ref="M83:N83"/>
    <mergeCell ref="M72:N72"/>
    <mergeCell ref="M73:N73"/>
    <mergeCell ref="M74:N74"/>
    <mergeCell ref="M75:N75"/>
    <mergeCell ref="M76:N76"/>
    <mergeCell ref="M77:N77"/>
    <mergeCell ref="L57:L58"/>
    <mergeCell ref="M57:N58"/>
    <mergeCell ref="M59:N59"/>
    <mergeCell ref="A57:A58"/>
    <mergeCell ref="B57:B58"/>
    <mergeCell ref="C57:C58"/>
    <mergeCell ref="D57:D58"/>
    <mergeCell ref="E57:E58"/>
    <mergeCell ref="F57:F58"/>
    <mergeCell ref="M55:N55"/>
    <mergeCell ref="E55:H55"/>
    <mergeCell ref="M43:N43"/>
    <mergeCell ref="M44:N44"/>
    <mergeCell ref="M54:N54"/>
    <mergeCell ref="K52:N52"/>
    <mergeCell ref="K53:L53"/>
    <mergeCell ref="K54:L54"/>
    <mergeCell ref="K55:L55"/>
    <mergeCell ref="A50:B53"/>
    <mergeCell ref="I52:J52"/>
    <mergeCell ref="I53:J53"/>
    <mergeCell ref="M39:N39"/>
    <mergeCell ref="M40:N40"/>
    <mergeCell ref="M41:N41"/>
    <mergeCell ref="M42:N42"/>
    <mergeCell ref="M33:N33"/>
    <mergeCell ref="M34:N34"/>
    <mergeCell ref="M35:N35"/>
    <mergeCell ref="M36:N36"/>
    <mergeCell ref="M37:N37"/>
    <mergeCell ref="M38:N38"/>
    <mergeCell ref="A1:B4"/>
    <mergeCell ref="M31:N31"/>
    <mergeCell ref="M32:N32"/>
    <mergeCell ref="D8:D9"/>
    <mergeCell ref="E8:E9"/>
    <mergeCell ref="F8:F9"/>
    <mergeCell ref="G8:G9"/>
    <mergeCell ref="M10:N10"/>
    <mergeCell ref="M11:N11"/>
    <mergeCell ref="C2:F2"/>
    <mergeCell ref="M13:N13"/>
    <mergeCell ref="M14:N14"/>
    <mergeCell ref="M15:N15"/>
    <mergeCell ref="M16:N16"/>
    <mergeCell ref="M12:N12"/>
    <mergeCell ref="M5:N5"/>
    <mergeCell ref="M8:N9"/>
    <mergeCell ref="M6:N6"/>
    <mergeCell ref="M21:N21"/>
    <mergeCell ref="M22:N22"/>
    <mergeCell ref="M17:N17"/>
    <mergeCell ref="M18:N18"/>
    <mergeCell ref="M29:N29"/>
    <mergeCell ref="M30:N30"/>
    <mergeCell ref="A8:A9"/>
    <mergeCell ref="B8:B9"/>
    <mergeCell ref="K8:K9"/>
    <mergeCell ref="L8:L9"/>
    <mergeCell ref="K5:L5"/>
    <mergeCell ref="K6:L6"/>
    <mergeCell ref="E6:H6"/>
    <mergeCell ref="C8:C9"/>
    <mergeCell ref="H8:J8"/>
    <mergeCell ref="I2:J2"/>
    <mergeCell ref="I3:J3"/>
    <mergeCell ref="K2:N2"/>
    <mergeCell ref="K3:N3"/>
    <mergeCell ref="C3:F3"/>
    <mergeCell ref="K4:L4"/>
    <mergeCell ref="M4:N4"/>
    <mergeCell ref="I51:J51"/>
    <mergeCell ref="K51:N51"/>
    <mergeCell ref="I4:J4"/>
    <mergeCell ref="M27:N27"/>
    <mergeCell ref="M28:N28"/>
    <mergeCell ref="M19:N19"/>
    <mergeCell ref="M20:N20"/>
    <mergeCell ref="M23:N23"/>
    <mergeCell ref="M24:N24"/>
    <mergeCell ref="M25:N25"/>
    <mergeCell ref="M26:N26"/>
  </mergeCells>
  <phoneticPr fontId="0" type="noConversion"/>
  <dataValidations count="1">
    <dataValidation type="list" showInputMessage="1" showErrorMessage="1" sqref="B10" xr:uid="{00000000-0002-0000-0000-000000000000}">
      <formula1>$B$46:$B$49</formula1>
    </dataValidation>
  </dataValidations>
  <printOptions horizontalCentered="1"/>
  <pageMargins left="0" right="0" top="0" bottom="0" header="0" footer="0"/>
  <pageSetup orientation="landscape" blackAndWhite="1" horizontalDpi="4294967293" verticalDpi="300" r:id="rId1"/>
  <headerFooter alignWithMargins="0"/>
  <rowBreaks count="1" manualBreakCount="1">
    <brk id="4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135"/>
  <sheetViews>
    <sheetView showGridLines="0" zoomScale="85" zoomScaleNormal="85" workbookViewId="0">
      <selection activeCell="M2" sqref="M2:N2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41"/>
      <c r="B1" s="141"/>
      <c r="G1" s="60"/>
      <c r="H1" s="60"/>
      <c r="I1" s="152"/>
      <c r="J1" s="152"/>
    </row>
    <row r="2" spans="1:14" ht="13" x14ac:dyDescent="0.3">
      <c r="A2" s="141"/>
      <c r="B2" s="141"/>
      <c r="C2" s="121" t="s">
        <v>0</v>
      </c>
      <c r="D2" s="121"/>
      <c r="E2" s="121"/>
      <c r="F2" s="121"/>
      <c r="G2" s="121"/>
      <c r="H2" s="121"/>
      <c r="I2" s="152"/>
      <c r="J2" s="152"/>
      <c r="K2" s="116" t="s">
        <v>1</v>
      </c>
      <c r="L2" s="122"/>
      <c r="M2" s="118"/>
      <c r="N2" s="120"/>
    </row>
    <row r="3" spans="1:14" ht="13" x14ac:dyDescent="0.3">
      <c r="A3" s="141"/>
      <c r="B3" s="141"/>
      <c r="C3" s="121" t="s">
        <v>2</v>
      </c>
      <c r="D3" s="121"/>
      <c r="E3" s="121"/>
      <c r="F3" s="121"/>
      <c r="G3" s="121"/>
      <c r="H3" s="121"/>
      <c r="I3" s="152"/>
      <c r="J3" s="152"/>
      <c r="K3" s="116" t="s">
        <v>3</v>
      </c>
      <c r="L3" s="122"/>
      <c r="M3" s="191"/>
      <c r="N3" s="192"/>
    </row>
    <row r="4" spans="1:14" ht="13" x14ac:dyDescent="0.3">
      <c r="A4" s="141"/>
      <c r="B4" s="141"/>
      <c r="C4" s="121" t="s">
        <v>30</v>
      </c>
      <c r="D4" s="121"/>
      <c r="E4" s="121"/>
      <c r="F4" s="121"/>
      <c r="G4" s="121"/>
      <c r="H4" s="121"/>
      <c r="I4" s="152"/>
      <c r="J4" s="152"/>
      <c r="K4" s="1"/>
      <c r="L4" s="1"/>
      <c r="M4" s="4"/>
      <c r="N4" s="4"/>
    </row>
    <row r="5" spans="1:14" ht="12.75" customHeight="1" x14ac:dyDescent="0.25">
      <c r="A5" s="151" t="str">
        <f>'Full Range'!A5:B5</f>
        <v>Concrete 2023</v>
      </c>
      <c r="B5" s="151"/>
      <c r="K5" s="201" t="s">
        <v>27</v>
      </c>
      <c r="L5" s="7" t="s">
        <v>13</v>
      </c>
      <c r="M5" s="132"/>
      <c r="N5" s="133"/>
    </row>
    <row r="6" spans="1:14" ht="13" x14ac:dyDescent="0.3">
      <c r="E6" s="121" t="s">
        <v>28</v>
      </c>
      <c r="F6" s="121"/>
      <c r="G6" s="121"/>
      <c r="H6" s="121"/>
      <c r="I6" s="121"/>
      <c r="K6" s="202"/>
      <c r="L6" s="7" t="s">
        <v>24</v>
      </c>
      <c r="M6" s="132"/>
      <c r="N6" s="133"/>
    </row>
    <row r="7" spans="1:14" ht="12.75" customHeight="1" thickBot="1" x14ac:dyDescent="0.3">
      <c r="A7" s="3"/>
      <c r="B7" s="2"/>
    </row>
    <row r="8" spans="1:14" x14ac:dyDescent="0.25">
      <c r="A8" s="128" t="s">
        <v>4</v>
      </c>
      <c r="B8" s="128" t="s">
        <v>5</v>
      </c>
      <c r="C8" s="136" t="s">
        <v>14</v>
      </c>
      <c r="D8" s="128" t="s">
        <v>6</v>
      </c>
      <c r="E8" s="128" t="s">
        <v>7</v>
      </c>
      <c r="F8" s="128" t="s">
        <v>8</v>
      </c>
      <c r="G8" s="136" t="s">
        <v>9</v>
      </c>
      <c r="H8" s="130" t="s">
        <v>10</v>
      </c>
      <c r="I8" s="211" t="s">
        <v>22</v>
      </c>
      <c r="J8" s="198" t="s">
        <v>11</v>
      </c>
      <c r="K8" s="144" t="s">
        <v>12</v>
      </c>
      <c r="L8" s="209"/>
      <c r="M8" s="209"/>
      <c r="N8" s="145"/>
    </row>
    <row r="9" spans="1:14" ht="13" thickBot="1" x14ac:dyDescent="0.3">
      <c r="A9" s="129"/>
      <c r="B9" s="129"/>
      <c r="C9" s="137"/>
      <c r="D9" s="129"/>
      <c r="E9" s="129"/>
      <c r="F9" s="129"/>
      <c r="G9" s="137"/>
      <c r="H9" s="131"/>
      <c r="I9" s="212"/>
      <c r="J9" s="199"/>
      <c r="K9" s="146"/>
      <c r="L9" s="210"/>
      <c r="M9" s="210"/>
      <c r="N9" s="147"/>
    </row>
    <row r="10" spans="1:14" x14ac:dyDescent="0.25">
      <c r="A10" s="186"/>
      <c r="B10" s="187"/>
      <c r="C10" s="213"/>
      <c r="D10" s="62"/>
      <c r="E10" s="62"/>
      <c r="F10" s="29" t="str">
        <f>IF(ISBLANK(D10)," ",IF(ISBLANK(E10)," ",D10+E10))</f>
        <v xml:space="preserve"> </v>
      </c>
      <c r="G10" s="62"/>
      <c r="H10" s="37" t="str">
        <f>IF(ISBLANK(F10)," ",IF(ISBLANK(G10)," ",G10-F10))</f>
        <v xml:space="preserve"> </v>
      </c>
      <c r="I10" s="197" t="str">
        <f>IF(ISNUMBER(H11),H10+H11," ")</f>
        <v xml:space="preserve"> </v>
      </c>
      <c r="J10" s="200" t="str">
        <f>IF(ISNUMBER(I10),IF(B10="A",I10/$M$5,IF(B10="C",I10/$M$6," "))," ")</f>
        <v xml:space="preserve"> </v>
      </c>
      <c r="K10" s="203"/>
      <c r="L10" s="204"/>
      <c r="M10" s="204"/>
      <c r="N10" s="205"/>
    </row>
    <row r="11" spans="1:14" x14ac:dyDescent="0.25">
      <c r="A11" s="159"/>
      <c r="B11" s="161"/>
      <c r="C11" s="181"/>
      <c r="D11" s="63"/>
      <c r="E11" s="63"/>
      <c r="F11" s="30" t="str">
        <f>IF(ISBLANK(D11)," ",IF(ISBLANK(E11)," ",D11+E11))</f>
        <v xml:space="preserve"> </v>
      </c>
      <c r="G11" s="63"/>
      <c r="H11" s="44" t="str">
        <f t="shared" ref="H11:H39" si="0">IF(ISBLANK(F11)," ",IF(ISBLANK(G11)," ",G11-F11))</f>
        <v xml:space="preserve"> </v>
      </c>
      <c r="I11" s="163"/>
      <c r="J11" s="165"/>
      <c r="K11" s="206"/>
      <c r="L11" s="207"/>
      <c r="M11" s="207"/>
      <c r="N11" s="208"/>
    </row>
    <row r="12" spans="1:14" x14ac:dyDescent="0.25">
      <c r="A12" s="188"/>
      <c r="B12" s="189"/>
      <c r="C12" s="185"/>
      <c r="D12" s="64"/>
      <c r="E12" s="64"/>
      <c r="F12" s="30" t="str">
        <f t="shared" ref="F12:F39" si="1">IF(ISBLANK(D12)," ",IF(ISBLANK(E12)," ",D12+E12))</f>
        <v xml:space="preserve"> </v>
      </c>
      <c r="G12" s="64"/>
      <c r="H12" s="37" t="str">
        <f t="shared" si="0"/>
        <v xml:space="preserve"> </v>
      </c>
      <c r="I12" s="190" t="str">
        <f>IF(ISNUMBER(H13),H12+H13," ")</f>
        <v xml:space="preserve"> </v>
      </c>
      <c r="J12" s="193" t="str">
        <f>IF(ISNUMBER(I12),IF(B12="A",I12/$M$5,IF(B12="C",I12/$M$6," "))," ")</f>
        <v xml:space="preserve"> </v>
      </c>
      <c r="K12" s="194"/>
      <c r="L12" s="195"/>
      <c r="M12" s="195"/>
      <c r="N12" s="196"/>
    </row>
    <row r="13" spans="1:14" ht="13" thickBot="1" x14ac:dyDescent="0.3">
      <c r="A13" s="160"/>
      <c r="B13" s="162"/>
      <c r="C13" s="182"/>
      <c r="D13" s="65"/>
      <c r="E13" s="65"/>
      <c r="F13" s="31" t="str">
        <f t="shared" si="1"/>
        <v xml:space="preserve"> </v>
      </c>
      <c r="G13" s="65"/>
      <c r="H13" s="35" t="str">
        <f t="shared" si="0"/>
        <v xml:space="preserve"> </v>
      </c>
      <c r="I13" s="164"/>
      <c r="J13" s="166"/>
      <c r="K13" s="170"/>
      <c r="L13" s="171"/>
      <c r="M13" s="171"/>
      <c r="N13" s="172"/>
    </row>
    <row r="14" spans="1:14" ht="13" thickTop="1" x14ac:dyDescent="0.25">
      <c r="A14" s="173"/>
      <c r="B14" s="175"/>
      <c r="C14" s="183"/>
      <c r="D14" s="66"/>
      <c r="E14" s="66"/>
      <c r="F14" s="39" t="str">
        <f t="shared" si="1"/>
        <v xml:space="preserve"> </v>
      </c>
      <c r="G14" s="66"/>
      <c r="H14" s="36" t="str">
        <f t="shared" si="0"/>
        <v xml:space="preserve"> </v>
      </c>
      <c r="I14" s="177" t="str">
        <f>IF(ISNUMBER(H15),H14+H15," ")</f>
        <v xml:space="preserve"> </v>
      </c>
      <c r="J14" s="179" t="str">
        <f>IF(ISNUMBER(I14),IF(B14="A",I14/$M$5,IF(B14="C",I14/$M$6," "))," ")</f>
        <v xml:space="preserve"> </v>
      </c>
      <c r="K14" s="153"/>
      <c r="L14" s="154"/>
      <c r="M14" s="154"/>
      <c r="N14" s="155"/>
    </row>
    <row r="15" spans="1:14" x14ac:dyDescent="0.25">
      <c r="A15" s="174"/>
      <c r="B15" s="176"/>
      <c r="C15" s="184"/>
      <c r="D15" s="67"/>
      <c r="E15" s="67"/>
      <c r="F15" s="40" t="str">
        <f t="shared" si="1"/>
        <v xml:space="preserve"> </v>
      </c>
      <c r="G15" s="67"/>
      <c r="H15" s="37" t="str">
        <f t="shared" si="0"/>
        <v xml:space="preserve"> </v>
      </c>
      <c r="I15" s="178"/>
      <c r="J15" s="180"/>
      <c r="K15" s="156"/>
      <c r="L15" s="157"/>
      <c r="M15" s="157"/>
      <c r="N15" s="158"/>
    </row>
    <row r="16" spans="1:14" x14ac:dyDescent="0.25">
      <c r="A16" s="159"/>
      <c r="B16" s="161"/>
      <c r="C16" s="181"/>
      <c r="D16" s="67"/>
      <c r="E16" s="67"/>
      <c r="F16" s="38" t="str">
        <f t="shared" si="1"/>
        <v xml:space="preserve"> </v>
      </c>
      <c r="G16" s="67"/>
      <c r="H16" s="37" t="str">
        <f t="shared" si="0"/>
        <v xml:space="preserve"> </v>
      </c>
      <c r="I16" s="163" t="str">
        <f>IF(ISNUMBER(H17),H16+H17," ")</f>
        <v xml:space="preserve"> </v>
      </c>
      <c r="J16" s="165" t="str">
        <f>IF(ISNUMBER(I16),IF(B16="A",I16/$M$5,IF(B16="C",I16/$M$6," "))," ")</f>
        <v xml:space="preserve"> </v>
      </c>
      <c r="K16" s="167"/>
      <c r="L16" s="168"/>
      <c r="M16" s="168"/>
      <c r="N16" s="169"/>
    </row>
    <row r="17" spans="1:14" ht="13" thickBot="1" x14ac:dyDescent="0.3">
      <c r="A17" s="160"/>
      <c r="B17" s="162"/>
      <c r="C17" s="182"/>
      <c r="D17" s="65"/>
      <c r="E17" s="65"/>
      <c r="F17" s="31" t="str">
        <f t="shared" si="1"/>
        <v xml:space="preserve"> </v>
      </c>
      <c r="G17" s="65"/>
      <c r="H17" s="35" t="str">
        <f t="shared" si="0"/>
        <v xml:space="preserve"> </v>
      </c>
      <c r="I17" s="164"/>
      <c r="J17" s="166"/>
      <c r="K17" s="170"/>
      <c r="L17" s="171"/>
      <c r="M17" s="171"/>
      <c r="N17" s="172"/>
    </row>
    <row r="18" spans="1:14" ht="13" thickTop="1" x14ac:dyDescent="0.25">
      <c r="A18" s="173"/>
      <c r="B18" s="175"/>
      <c r="C18" s="183"/>
      <c r="D18" s="66"/>
      <c r="E18" s="66"/>
      <c r="F18" s="39" t="str">
        <f t="shared" si="1"/>
        <v xml:space="preserve"> </v>
      </c>
      <c r="G18" s="66"/>
      <c r="H18" s="36" t="str">
        <f t="shared" si="0"/>
        <v xml:space="preserve"> </v>
      </c>
      <c r="I18" s="177" t="str">
        <f>IF(ISNUMBER(H19),H18+H19," ")</f>
        <v xml:space="preserve"> </v>
      </c>
      <c r="J18" s="179" t="str">
        <f>IF(ISNUMBER(I18),IF(B18="A",I18/$M$5,IF(B18="C",I18/$M$6," "))," ")</f>
        <v xml:space="preserve"> </v>
      </c>
      <c r="K18" s="153"/>
      <c r="L18" s="154"/>
      <c r="M18" s="154"/>
      <c r="N18" s="155"/>
    </row>
    <row r="19" spans="1:14" x14ac:dyDescent="0.25">
      <c r="A19" s="174"/>
      <c r="B19" s="176"/>
      <c r="C19" s="184"/>
      <c r="D19" s="67"/>
      <c r="E19" s="67"/>
      <c r="F19" s="40" t="str">
        <f t="shared" si="1"/>
        <v xml:space="preserve"> </v>
      </c>
      <c r="G19" s="67"/>
      <c r="H19" s="37" t="str">
        <f t="shared" si="0"/>
        <v xml:space="preserve"> </v>
      </c>
      <c r="I19" s="178"/>
      <c r="J19" s="180"/>
      <c r="K19" s="156"/>
      <c r="L19" s="157"/>
      <c r="M19" s="157"/>
      <c r="N19" s="158"/>
    </row>
    <row r="20" spans="1:14" x14ac:dyDescent="0.25">
      <c r="A20" s="159"/>
      <c r="B20" s="161"/>
      <c r="C20" s="181"/>
      <c r="D20" s="67"/>
      <c r="E20" s="67"/>
      <c r="F20" s="38" t="str">
        <f t="shared" si="1"/>
        <v xml:space="preserve"> </v>
      </c>
      <c r="G20" s="67"/>
      <c r="H20" s="37" t="str">
        <f t="shared" si="0"/>
        <v xml:space="preserve"> </v>
      </c>
      <c r="I20" s="163" t="str">
        <f>IF(ISNUMBER(H21),H20+H21," ")</f>
        <v xml:space="preserve"> </v>
      </c>
      <c r="J20" s="165" t="str">
        <f>IF(ISNUMBER(I20),IF(B20="A",I20/$M$5,IF(B20="C",I20/$M$6," "))," ")</f>
        <v xml:space="preserve"> </v>
      </c>
      <c r="K20" s="167"/>
      <c r="L20" s="168"/>
      <c r="M20" s="168"/>
      <c r="N20" s="169"/>
    </row>
    <row r="21" spans="1:14" ht="13" thickBot="1" x14ac:dyDescent="0.3">
      <c r="A21" s="160"/>
      <c r="B21" s="162"/>
      <c r="C21" s="182"/>
      <c r="D21" s="65"/>
      <c r="E21" s="65"/>
      <c r="F21" s="31" t="str">
        <f t="shared" si="1"/>
        <v xml:space="preserve"> </v>
      </c>
      <c r="G21" s="65"/>
      <c r="H21" s="35" t="str">
        <f t="shared" si="0"/>
        <v xml:space="preserve"> </v>
      </c>
      <c r="I21" s="164"/>
      <c r="J21" s="166"/>
      <c r="K21" s="170"/>
      <c r="L21" s="171"/>
      <c r="M21" s="171"/>
      <c r="N21" s="172"/>
    </row>
    <row r="22" spans="1:14" ht="13" thickTop="1" x14ac:dyDescent="0.25">
      <c r="A22" s="173"/>
      <c r="B22" s="175"/>
      <c r="C22" s="183"/>
      <c r="D22" s="66"/>
      <c r="E22" s="66"/>
      <c r="F22" s="39" t="str">
        <f t="shared" si="1"/>
        <v xml:space="preserve"> </v>
      </c>
      <c r="G22" s="66"/>
      <c r="H22" s="36" t="str">
        <f t="shared" si="0"/>
        <v xml:space="preserve"> </v>
      </c>
      <c r="I22" s="177" t="str">
        <f>IF(ISNUMBER(H23),H22+H23," ")</f>
        <v xml:space="preserve"> </v>
      </c>
      <c r="J22" s="179" t="str">
        <f>IF(ISNUMBER(I22),IF(B22="A",I22/$M$5,IF(B22="C",I22/$M$6," "))," ")</f>
        <v xml:space="preserve"> </v>
      </c>
      <c r="K22" s="153"/>
      <c r="L22" s="154"/>
      <c r="M22" s="154"/>
      <c r="N22" s="155"/>
    </row>
    <row r="23" spans="1:14" x14ac:dyDescent="0.25">
      <c r="A23" s="174"/>
      <c r="B23" s="176"/>
      <c r="C23" s="184"/>
      <c r="D23" s="67"/>
      <c r="E23" s="67"/>
      <c r="F23" s="40" t="str">
        <f t="shared" si="1"/>
        <v xml:space="preserve"> </v>
      </c>
      <c r="G23" s="67"/>
      <c r="H23" s="37" t="str">
        <f t="shared" si="0"/>
        <v xml:space="preserve"> </v>
      </c>
      <c r="I23" s="178"/>
      <c r="J23" s="180"/>
      <c r="K23" s="156"/>
      <c r="L23" s="157"/>
      <c r="M23" s="157"/>
      <c r="N23" s="158"/>
    </row>
    <row r="24" spans="1:14" x14ac:dyDescent="0.25">
      <c r="A24" s="159"/>
      <c r="B24" s="161"/>
      <c r="C24" s="181"/>
      <c r="D24" s="67"/>
      <c r="E24" s="67"/>
      <c r="F24" s="38" t="str">
        <f t="shared" si="1"/>
        <v xml:space="preserve"> </v>
      </c>
      <c r="G24" s="67"/>
      <c r="H24" s="37" t="str">
        <f t="shared" si="0"/>
        <v xml:space="preserve"> </v>
      </c>
      <c r="I24" s="163" t="str">
        <f>IF(ISNUMBER(H25),H24+H25," ")</f>
        <v xml:space="preserve"> </v>
      </c>
      <c r="J24" s="165" t="str">
        <f>IF(ISNUMBER(I24),IF(B24="A",I24/$M$5,IF(B24="C",I24/$M$6," "))," ")</f>
        <v xml:space="preserve"> </v>
      </c>
      <c r="K24" s="167"/>
      <c r="L24" s="168"/>
      <c r="M24" s="168"/>
      <c r="N24" s="169"/>
    </row>
    <row r="25" spans="1:14" ht="13" thickBot="1" x14ac:dyDescent="0.3">
      <c r="A25" s="160"/>
      <c r="B25" s="162"/>
      <c r="C25" s="182"/>
      <c r="D25" s="65"/>
      <c r="E25" s="65"/>
      <c r="F25" s="31" t="str">
        <f t="shared" si="1"/>
        <v xml:space="preserve"> </v>
      </c>
      <c r="G25" s="65"/>
      <c r="H25" s="35" t="str">
        <f t="shared" si="0"/>
        <v xml:space="preserve"> </v>
      </c>
      <c r="I25" s="164"/>
      <c r="J25" s="166"/>
      <c r="K25" s="170"/>
      <c r="L25" s="171"/>
      <c r="M25" s="171"/>
      <c r="N25" s="172"/>
    </row>
    <row r="26" spans="1:14" ht="13" thickTop="1" x14ac:dyDescent="0.25">
      <c r="A26" s="173"/>
      <c r="B26" s="175"/>
      <c r="C26" s="183"/>
      <c r="D26" s="66"/>
      <c r="E26" s="66"/>
      <c r="F26" s="39" t="str">
        <f t="shared" si="1"/>
        <v xml:space="preserve"> </v>
      </c>
      <c r="G26" s="66"/>
      <c r="H26" s="36" t="str">
        <f t="shared" si="0"/>
        <v xml:space="preserve"> </v>
      </c>
      <c r="I26" s="177" t="str">
        <f>IF(ISNUMBER(H27),H26+H27," ")</f>
        <v xml:space="preserve"> </v>
      </c>
      <c r="J26" s="179" t="str">
        <f>IF(ISNUMBER(I26),IF(B26="A",I26/$M$5,IF(B26="C",I26/$M$6," "))," ")</f>
        <v xml:space="preserve"> </v>
      </c>
      <c r="K26" s="153"/>
      <c r="L26" s="154"/>
      <c r="M26" s="154"/>
      <c r="N26" s="155"/>
    </row>
    <row r="27" spans="1:14" x14ac:dyDescent="0.25">
      <c r="A27" s="174"/>
      <c r="B27" s="176"/>
      <c r="C27" s="184"/>
      <c r="D27" s="67"/>
      <c r="E27" s="67"/>
      <c r="F27" s="40" t="str">
        <f t="shared" si="1"/>
        <v xml:space="preserve"> </v>
      </c>
      <c r="G27" s="67"/>
      <c r="H27" s="37" t="str">
        <f t="shared" si="0"/>
        <v xml:space="preserve"> </v>
      </c>
      <c r="I27" s="178"/>
      <c r="J27" s="180"/>
      <c r="K27" s="156"/>
      <c r="L27" s="157"/>
      <c r="M27" s="157"/>
      <c r="N27" s="158"/>
    </row>
    <row r="28" spans="1:14" x14ac:dyDescent="0.25">
      <c r="A28" s="159"/>
      <c r="B28" s="161"/>
      <c r="C28" s="181"/>
      <c r="D28" s="67"/>
      <c r="E28" s="67"/>
      <c r="F28" s="38" t="str">
        <f t="shared" si="1"/>
        <v xml:space="preserve"> </v>
      </c>
      <c r="G28" s="67"/>
      <c r="H28" s="37" t="str">
        <f t="shared" si="0"/>
        <v xml:space="preserve"> </v>
      </c>
      <c r="I28" s="163" t="str">
        <f>IF(ISNUMBER(H29),H28+H29," ")</f>
        <v xml:space="preserve"> </v>
      </c>
      <c r="J28" s="165" t="str">
        <f>IF(ISNUMBER(I28),IF(B28="A",I28/$M$5,IF(B28="C",I28/$M$6," "))," ")</f>
        <v xml:space="preserve"> </v>
      </c>
      <c r="K28" s="167"/>
      <c r="L28" s="168"/>
      <c r="M28" s="168"/>
      <c r="N28" s="169"/>
    </row>
    <row r="29" spans="1:14" ht="13" thickBot="1" x14ac:dyDescent="0.3">
      <c r="A29" s="160"/>
      <c r="B29" s="162"/>
      <c r="C29" s="182"/>
      <c r="D29" s="65"/>
      <c r="E29" s="65"/>
      <c r="F29" s="31" t="str">
        <f t="shared" si="1"/>
        <v xml:space="preserve"> </v>
      </c>
      <c r="G29" s="65"/>
      <c r="H29" s="35" t="str">
        <f t="shared" si="0"/>
        <v xml:space="preserve"> </v>
      </c>
      <c r="I29" s="164"/>
      <c r="J29" s="166"/>
      <c r="K29" s="170"/>
      <c r="L29" s="171"/>
      <c r="M29" s="171"/>
      <c r="N29" s="172"/>
    </row>
    <row r="30" spans="1:14" ht="13" thickTop="1" x14ac:dyDescent="0.25">
      <c r="A30" s="173"/>
      <c r="B30" s="175"/>
      <c r="C30" s="183"/>
      <c r="D30" s="66"/>
      <c r="E30" s="66"/>
      <c r="F30" s="39" t="str">
        <f t="shared" si="1"/>
        <v xml:space="preserve"> </v>
      </c>
      <c r="G30" s="66"/>
      <c r="H30" s="36" t="str">
        <f t="shared" si="0"/>
        <v xml:space="preserve"> </v>
      </c>
      <c r="I30" s="177" t="str">
        <f>IF(ISNUMBER(H31),H30+H31," ")</f>
        <v xml:space="preserve"> </v>
      </c>
      <c r="J30" s="179" t="str">
        <f>IF(ISNUMBER(I30),IF(B30="A",I30/$M$5,IF(B30="C",I30/$M$6," "))," ")</f>
        <v xml:space="preserve"> </v>
      </c>
      <c r="K30" s="153"/>
      <c r="L30" s="154"/>
      <c r="M30" s="154"/>
      <c r="N30" s="155"/>
    </row>
    <row r="31" spans="1:14" x14ac:dyDescent="0.25">
      <c r="A31" s="174"/>
      <c r="B31" s="176"/>
      <c r="C31" s="184"/>
      <c r="D31" s="67"/>
      <c r="E31" s="67"/>
      <c r="F31" s="40" t="str">
        <f t="shared" si="1"/>
        <v xml:space="preserve"> </v>
      </c>
      <c r="G31" s="67"/>
      <c r="H31" s="37" t="str">
        <f t="shared" si="0"/>
        <v xml:space="preserve"> </v>
      </c>
      <c r="I31" s="178"/>
      <c r="J31" s="180"/>
      <c r="K31" s="156"/>
      <c r="L31" s="157"/>
      <c r="M31" s="157"/>
      <c r="N31" s="158"/>
    </row>
    <row r="32" spans="1:14" x14ac:dyDescent="0.25">
      <c r="A32" s="159"/>
      <c r="B32" s="161"/>
      <c r="C32" s="181"/>
      <c r="D32" s="67"/>
      <c r="E32" s="67"/>
      <c r="F32" s="38" t="str">
        <f t="shared" si="1"/>
        <v xml:space="preserve"> </v>
      </c>
      <c r="G32" s="67"/>
      <c r="H32" s="37" t="str">
        <f t="shared" si="0"/>
        <v xml:space="preserve"> </v>
      </c>
      <c r="I32" s="163" t="str">
        <f>IF(ISNUMBER(H33),H32+H33," ")</f>
        <v xml:space="preserve"> </v>
      </c>
      <c r="J32" s="165" t="str">
        <f>IF(ISNUMBER(I32),IF(B32="A",I32/$M$5,IF(B32="C",I32/$M$6," "))," ")</f>
        <v xml:space="preserve"> </v>
      </c>
      <c r="K32" s="167"/>
      <c r="L32" s="168"/>
      <c r="M32" s="168"/>
      <c r="N32" s="169"/>
    </row>
    <row r="33" spans="1:14" ht="13" thickBot="1" x14ac:dyDescent="0.3">
      <c r="A33" s="160"/>
      <c r="B33" s="162"/>
      <c r="C33" s="182"/>
      <c r="D33" s="65"/>
      <c r="E33" s="65"/>
      <c r="F33" s="31" t="str">
        <f t="shared" si="1"/>
        <v xml:space="preserve"> </v>
      </c>
      <c r="G33" s="65"/>
      <c r="H33" s="35" t="str">
        <f t="shared" si="0"/>
        <v xml:space="preserve"> </v>
      </c>
      <c r="I33" s="164"/>
      <c r="J33" s="166"/>
      <c r="K33" s="170"/>
      <c r="L33" s="171"/>
      <c r="M33" s="171"/>
      <c r="N33" s="172"/>
    </row>
    <row r="34" spans="1:14" ht="13" thickTop="1" x14ac:dyDescent="0.25">
      <c r="A34" s="173"/>
      <c r="B34" s="175"/>
      <c r="C34" s="183"/>
      <c r="D34" s="66"/>
      <c r="E34" s="66"/>
      <c r="F34" s="39" t="str">
        <f t="shared" si="1"/>
        <v xml:space="preserve"> </v>
      </c>
      <c r="G34" s="66"/>
      <c r="H34" s="36" t="str">
        <f t="shared" si="0"/>
        <v xml:space="preserve"> </v>
      </c>
      <c r="I34" s="177" t="str">
        <f>IF(ISNUMBER(H35),H34+H35," ")</f>
        <v xml:space="preserve"> </v>
      </c>
      <c r="J34" s="179" t="str">
        <f>IF(ISNUMBER(I34),IF(B34="A",I34/$M$5,IF(B34="C",I34/$M$6," "))," ")</f>
        <v xml:space="preserve"> </v>
      </c>
      <c r="K34" s="153"/>
      <c r="L34" s="154"/>
      <c r="M34" s="154"/>
      <c r="N34" s="155"/>
    </row>
    <row r="35" spans="1:14" x14ac:dyDescent="0.25">
      <c r="A35" s="174"/>
      <c r="B35" s="176"/>
      <c r="C35" s="184"/>
      <c r="D35" s="67"/>
      <c r="E35" s="67"/>
      <c r="F35" s="40" t="str">
        <f t="shared" si="1"/>
        <v xml:space="preserve"> </v>
      </c>
      <c r="G35" s="67"/>
      <c r="H35" s="37" t="str">
        <f t="shared" si="0"/>
        <v xml:space="preserve"> </v>
      </c>
      <c r="I35" s="178"/>
      <c r="J35" s="180"/>
      <c r="K35" s="156"/>
      <c r="L35" s="157"/>
      <c r="M35" s="157"/>
      <c r="N35" s="158"/>
    </row>
    <row r="36" spans="1:14" x14ac:dyDescent="0.25">
      <c r="A36" s="159"/>
      <c r="B36" s="161"/>
      <c r="C36" s="181"/>
      <c r="D36" s="67"/>
      <c r="E36" s="67"/>
      <c r="F36" s="38" t="str">
        <f t="shared" si="1"/>
        <v xml:space="preserve"> </v>
      </c>
      <c r="G36" s="67"/>
      <c r="H36" s="37" t="str">
        <f t="shared" si="0"/>
        <v xml:space="preserve"> </v>
      </c>
      <c r="I36" s="163" t="str">
        <f>IF(ISNUMBER(H37),H36+H37," ")</f>
        <v xml:space="preserve"> </v>
      </c>
      <c r="J36" s="165" t="str">
        <f>IF(ISNUMBER(I36),IF(B36="A",I36/$M$5,IF(B36="C",I36/$M$6," "))," ")</f>
        <v xml:space="preserve"> </v>
      </c>
      <c r="K36" s="167"/>
      <c r="L36" s="168"/>
      <c r="M36" s="168"/>
      <c r="N36" s="169"/>
    </row>
    <row r="37" spans="1:14" ht="13" thickBot="1" x14ac:dyDescent="0.3">
      <c r="A37" s="160"/>
      <c r="B37" s="162"/>
      <c r="C37" s="182"/>
      <c r="D37" s="65"/>
      <c r="E37" s="65"/>
      <c r="F37" s="31" t="str">
        <f t="shared" si="1"/>
        <v xml:space="preserve"> </v>
      </c>
      <c r="G37" s="65"/>
      <c r="H37" s="35" t="str">
        <f t="shared" si="0"/>
        <v xml:space="preserve"> </v>
      </c>
      <c r="I37" s="164"/>
      <c r="J37" s="166"/>
      <c r="K37" s="170"/>
      <c r="L37" s="171"/>
      <c r="M37" s="171"/>
      <c r="N37" s="172"/>
    </row>
    <row r="38" spans="1:14" ht="13" thickTop="1" x14ac:dyDescent="0.25">
      <c r="A38" s="173"/>
      <c r="B38" s="175"/>
      <c r="C38" s="183"/>
      <c r="D38" s="66"/>
      <c r="E38" s="66"/>
      <c r="F38" s="39" t="str">
        <f t="shared" si="1"/>
        <v xml:space="preserve"> </v>
      </c>
      <c r="G38" s="66"/>
      <c r="H38" s="36" t="str">
        <f t="shared" si="0"/>
        <v xml:space="preserve"> </v>
      </c>
      <c r="I38" s="177" t="str">
        <f t="shared" ref="I38:I44" si="2">IF(ISNUMBER(H39),H38+H39," ")</f>
        <v xml:space="preserve"> </v>
      </c>
      <c r="J38" s="179" t="str">
        <f>IF(ISNUMBER(I38),IF(B38="A",I38/$M$5,IF(B38="C",I38/$M$6," "))," ")</f>
        <v xml:space="preserve"> </v>
      </c>
      <c r="K38" s="153"/>
      <c r="L38" s="154"/>
      <c r="M38" s="154"/>
      <c r="N38" s="155"/>
    </row>
    <row r="39" spans="1:14" x14ac:dyDescent="0.25">
      <c r="A39" s="174"/>
      <c r="B39" s="176"/>
      <c r="C39" s="184"/>
      <c r="D39" s="67"/>
      <c r="E39" s="67"/>
      <c r="F39" s="40" t="str">
        <f t="shared" si="1"/>
        <v xml:space="preserve"> </v>
      </c>
      <c r="G39" s="67"/>
      <c r="H39" s="37" t="str">
        <f t="shared" si="0"/>
        <v xml:space="preserve"> </v>
      </c>
      <c r="I39" s="178"/>
      <c r="J39" s="180"/>
      <c r="K39" s="156"/>
      <c r="L39" s="157"/>
      <c r="M39" s="157"/>
      <c r="N39" s="158"/>
    </row>
    <row r="40" spans="1:14" x14ac:dyDescent="0.25">
      <c r="A40" s="159"/>
      <c r="B40" s="161"/>
      <c r="C40" s="181"/>
      <c r="D40" s="67"/>
      <c r="E40" s="67"/>
      <c r="F40" s="38" t="str">
        <f t="shared" ref="F40:F45" si="3">IF(ISBLANK(D40)," ",IF(ISBLANK(E40)," ",D40+E40))</f>
        <v xml:space="preserve"> </v>
      </c>
      <c r="G40" s="67"/>
      <c r="H40" s="37" t="str">
        <f t="shared" ref="H40:H45" si="4">IF(ISBLANK(F40)," ",IF(ISBLANK(G40)," ",G40-F40))</f>
        <v xml:space="preserve"> </v>
      </c>
      <c r="I40" s="163" t="str">
        <f t="shared" si="2"/>
        <v xml:space="preserve"> </v>
      </c>
      <c r="J40" s="165" t="str">
        <f>IF(ISNUMBER(I40),IF(B40="A",I40/$M$5,IF(B40="C",I40/$M$6," "))," ")</f>
        <v xml:space="preserve"> </v>
      </c>
      <c r="K40" s="167"/>
      <c r="L40" s="168"/>
      <c r="M40" s="168"/>
      <c r="N40" s="169"/>
    </row>
    <row r="41" spans="1:14" ht="13" thickBot="1" x14ac:dyDescent="0.3">
      <c r="A41" s="160"/>
      <c r="B41" s="162"/>
      <c r="C41" s="182"/>
      <c r="D41" s="65"/>
      <c r="E41" s="65"/>
      <c r="F41" s="31" t="str">
        <f t="shared" si="3"/>
        <v xml:space="preserve"> </v>
      </c>
      <c r="G41" s="65"/>
      <c r="H41" s="35" t="str">
        <f t="shared" si="4"/>
        <v xml:space="preserve"> </v>
      </c>
      <c r="I41" s="164"/>
      <c r="J41" s="166"/>
      <c r="K41" s="170"/>
      <c r="L41" s="171"/>
      <c r="M41" s="171"/>
      <c r="N41" s="172"/>
    </row>
    <row r="42" spans="1:14" ht="13" thickTop="1" x14ac:dyDescent="0.25">
      <c r="A42" s="173"/>
      <c r="B42" s="175"/>
      <c r="C42" s="183"/>
      <c r="D42" s="66"/>
      <c r="E42" s="66"/>
      <c r="F42" s="39" t="str">
        <f t="shared" si="3"/>
        <v xml:space="preserve"> </v>
      </c>
      <c r="G42" s="66"/>
      <c r="H42" s="36" t="str">
        <f t="shared" si="4"/>
        <v xml:space="preserve"> </v>
      </c>
      <c r="I42" s="177" t="str">
        <f t="shared" si="2"/>
        <v xml:space="preserve"> </v>
      </c>
      <c r="J42" s="179" t="str">
        <f>IF(ISNUMBER(I42),IF(B42="A",I42/$M$5,IF(B42="C",I42/$M$6," "))," ")</f>
        <v xml:space="preserve"> </v>
      </c>
      <c r="K42" s="153"/>
      <c r="L42" s="154"/>
      <c r="M42" s="154"/>
      <c r="N42" s="155"/>
    </row>
    <row r="43" spans="1:14" x14ac:dyDescent="0.25">
      <c r="A43" s="174"/>
      <c r="B43" s="176"/>
      <c r="C43" s="184"/>
      <c r="D43" s="67"/>
      <c r="E43" s="67"/>
      <c r="F43" s="40" t="str">
        <f t="shared" si="3"/>
        <v xml:space="preserve"> </v>
      </c>
      <c r="G43" s="67"/>
      <c r="H43" s="37" t="str">
        <f t="shared" si="4"/>
        <v xml:space="preserve"> </v>
      </c>
      <c r="I43" s="178"/>
      <c r="J43" s="180"/>
      <c r="K43" s="156"/>
      <c r="L43" s="157"/>
      <c r="M43" s="157"/>
      <c r="N43" s="158"/>
    </row>
    <row r="44" spans="1:14" x14ac:dyDescent="0.25">
      <c r="A44" s="159"/>
      <c r="B44" s="161"/>
      <c r="C44" s="181"/>
      <c r="D44" s="67"/>
      <c r="E44" s="67"/>
      <c r="F44" s="38" t="str">
        <f t="shared" si="3"/>
        <v xml:space="preserve"> </v>
      </c>
      <c r="G44" s="67"/>
      <c r="H44" s="37" t="str">
        <f t="shared" si="4"/>
        <v xml:space="preserve"> </v>
      </c>
      <c r="I44" s="163" t="str">
        <f t="shared" si="2"/>
        <v xml:space="preserve"> </v>
      </c>
      <c r="J44" s="165" t="str">
        <f>IF(ISNUMBER(I44),IF(B44="A",I44/$M$5,IF(B44="C",I44/$M$6," "))," ")</f>
        <v xml:space="preserve"> </v>
      </c>
      <c r="K44" s="167"/>
      <c r="L44" s="168"/>
      <c r="M44" s="168"/>
      <c r="N44" s="169"/>
    </row>
    <row r="45" spans="1:14" ht="13" thickBot="1" x14ac:dyDescent="0.3">
      <c r="A45" s="160"/>
      <c r="B45" s="162"/>
      <c r="C45" s="182"/>
      <c r="D45" s="65"/>
      <c r="E45" s="65"/>
      <c r="F45" s="31" t="str">
        <f t="shared" si="3"/>
        <v xml:space="preserve"> </v>
      </c>
      <c r="G45" s="65"/>
      <c r="H45" s="35" t="str">
        <f t="shared" si="4"/>
        <v xml:space="preserve"> </v>
      </c>
      <c r="I45" s="164"/>
      <c r="J45" s="166"/>
      <c r="K45" s="170"/>
      <c r="L45" s="171"/>
      <c r="M45" s="171"/>
      <c r="N45" s="172"/>
    </row>
    <row r="46" spans="1:14" ht="13" thickTop="1" x14ac:dyDescent="0.25">
      <c r="A46" s="61"/>
      <c r="B46" s="61"/>
    </row>
    <row r="47" spans="1:14" ht="12.75" customHeight="1" x14ac:dyDescent="0.25">
      <c r="A47" s="141"/>
      <c r="B47" s="141"/>
      <c r="G47" s="60"/>
      <c r="H47" s="60"/>
      <c r="I47" s="152"/>
      <c r="J47" s="152"/>
      <c r="K47" s="116" t="s">
        <v>1</v>
      </c>
      <c r="L47" s="122"/>
      <c r="M47" s="214" t="str">
        <f>IF(ISBLANK(M2)," ",M2)</f>
        <v xml:space="preserve"> </v>
      </c>
      <c r="N47" s="215"/>
    </row>
    <row r="48" spans="1:14" ht="12.75" customHeight="1" x14ac:dyDescent="0.3">
      <c r="A48" s="141"/>
      <c r="B48" s="141"/>
      <c r="C48" s="121" t="s">
        <v>0</v>
      </c>
      <c r="D48" s="121"/>
      <c r="E48" s="121"/>
      <c r="F48" s="121"/>
      <c r="G48" s="121"/>
      <c r="H48" s="121"/>
      <c r="I48" s="152"/>
      <c r="J48" s="152"/>
      <c r="K48" s="116" t="s">
        <v>3</v>
      </c>
      <c r="L48" s="122"/>
      <c r="M48" s="214" t="str">
        <f>IF(ISBLANK(M3)," ",M3)</f>
        <v xml:space="preserve"> </v>
      </c>
      <c r="N48" s="215"/>
    </row>
    <row r="49" spans="1:14" ht="12.75" customHeight="1" x14ac:dyDescent="0.3">
      <c r="A49" s="141"/>
      <c r="B49" s="141"/>
      <c r="C49" s="121" t="s">
        <v>2</v>
      </c>
      <c r="D49" s="121"/>
      <c r="E49" s="121"/>
      <c r="F49" s="121"/>
      <c r="G49" s="121"/>
      <c r="H49" s="121"/>
      <c r="I49" s="152"/>
      <c r="J49" s="152"/>
      <c r="K49" s="1"/>
      <c r="L49" s="23" t="s">
        <v>5</v>
      </c>
      <c r="M49" s="4"/>
      <c r="N49" s="4"/>
    </row>
    <row r="50" spans="1:14" ht="12.75" customHeight="1" x14ac:dyDescent="0.3">
      <c r="A50" s="141"/>
      <c r="B50" s="141"/>
      <c r="C50" s="121" t="s">
        <v>30</v>
      </c>
      <c r="D50" s="121"/>
      <c r="E50" s="121"/>
      <c r="F50" s="121"/>
      <c r="G50" s="121"/>
      <c r="H50" s="121"/>
      <c r="I50" s="152"/>
      <c r="J50" s="152"/>
      <c r="K50" s="201" t="s">
        <v>27</v>
      </c>
      <c r="L50" s="7" t="s">
        <v>13</v>
      </c>
      <c r="M50" s="214" t="str">
        <f>IF(ISBLANK(M5)," ",M5)</f>
        <v xml:space="preserve"> </v>
      </c>
      <c r="N50" s="215"/>
    </row>
    <row r="51" spans="1:14" x14ac:dyDescent="0.25">
      <c r="A51" s="151" t="str">
        <f>A5</f>
        <v>Concrete 2023</v>
      </c>
      <c r="B51" s="151"/>
      <c r="K51" s="202"/>
      <c r="L51" s="7" t="s">
        <v>24</v>
      </c>
      <c r="M51" s="214" t="str">
        <f>IF(ISBLANK(M6)," ",M6)</f>
        <v xml:space="preserve"> </v>
      </c>
      <c r="N51" s="215"/>
    </row>
    <row r="52" spans="1:14" ht="13" thickBot="1" x14ac:dyDescent="0.3">
      <c r="A52" s="3"/>
      <c r="B52" s="2"/>
    </row>
    <row r="53" spans="1:14" x14ac:dyDescent="0.25">
      <c r="A53" s="128" t="s">
        <v>4</v>
      </c>
      <c r="B53" s="128" t="s">
        <v>5</v>
      </c>
      <c r="C53" s="136" t="s">
        <v>14</v>
      </c>
      <c r="D53" s="128" t="s">
        <v>6</v>
      </c>
      <c r="E53" s="128" t="s">
        <v>7</v>
      </c>
      <c r="F53" s="128" t="s">
        <v>8</v>
      </c>
      <c r="G53" s="136" t="s">
        <v>9</v>
      </c>
      <c r="H53" s="130" t="s">
        <v>10</v>
      </c>
      <c r="I53" s="211" t="s">
        <v>22</v>
      </c>
      <c r="J53" s="198" t="s">
        <v>11</v>
      </c>
      <c r="K53" s="144" t="s">
        <v>12</v>
      </c>
      <c r="L53" s="209"/>
      <c r="M53" s="209"/>
      <c r="N53" s="145"/>
    </row>
    <row r="54" spans="1:14" ht="13" thickBot="1" x14ac:dyDescent="0.3">
      <c r="A54" s="129"/>
      <c r="B54" s="129"/>
      <c r="C54" s="137"/>
      <c r="D54" s="129"/>
      <c r="E54" s="129"/>
      <c r="F54" s="129"/>
      <c r="G54" s="137"/>
      <c r="H54" s="216"/>
      <c r="I54" s="212"/>
      <c r="J54" s="199"/>
      <c r="K54" s="146"/>
      <c r="L54" s="210"/>
      <c r="M54" s="210"/>
      <c r="N54" s="147"/>
    </row>
    <row r="55" spans="1:14" x14ac:dyDescent="0.25">
      <c r="A55" s="186"/>
      <c r="B55" s="187"/>
      <c r="C55" s="213"/>
      <c r="D55" s="62"/>
      <c r="E55" s="62"/>
      <c r="F55" s="29" t="str">
        <f>IF(ISBLANK(D55)," ",IF(ISBLANK(E55)," ",D55+E55))</f>
        <v xml:space="preserve"> </v>
      </c>
      <c r="G55" s="62"/>
      <c r="H55" s="42" t="str">
        <f>IF(ISBLANK(F55)," ",IF(ISBLANK(G55)," ",G55-F55))</f>
        <v xml:space="preserve"> </v>
      </c>
      <c r="I55" s="197" t="str">
        <f>IF(ISNUMBER(H56),H55+H56," ")</f>
        <v xml:space="preserve"> </v>
      </c>
      <c r="J55" s="200" t="str">
        <f>IF(ISNUMBER(I55),IF(B55="A",I55/$M$5,IF(B55="C",I55/$M$6," "))," ")</f>
        <v xml:space="preserve"> </v>
      </c>
      <c r="K55" s="203"/>
      <c r="L55" s="204"/>
      <c r="M55" s="204"/>
      <c r="N55" s="205"/>
    </row>
    <row r="56" spans="1:14" x14ac:dyDescent="0.25">
      <c r="A56" s="159"/>
      <c r="B56" s="161"/>
      <c r="C56" s="181"/>
      <c r="D56" s="63"/>
      <c r="E56" s="63"/>
      <c r="F56" s="30" t="str">
        <f>IF(ISBLANK(D56)," ",IF(ISBLANK(E56)," ",D56+E56))</f>
        <v xml:space="preserve"> </v>
      </c>
      <c r="G56" s="63"/>
      <c r="H56" s="43" t="str">
        <f t="shared" ref="H56:H90" si="5">IF(ISBLANK(F56)," ",IF(ISBLANK(G56)," ",G56-F56))</f>
        <v xml:space="preserve"> </v>
      </c>
      <c r="I56" s="163"/>
      <c r="J56" s="165"/>
      <c r="K56" s="206"/>
      <c r="L56" s="207"/>
      <c r="M56" s="207"/>
      <c r="N56" s="208"/>
    </row>
    <row r="57" spans="1:14" x14ac:dyDescent="0.25">
      <c r="A57" s="188"/>
      <c r="B57" s="189"/>
      <c r="C57" s="185"/>
      <c r="D57" s="64"/>
      <c r="E57" s="64"/>
      <c r="F57" s="30" t="str">
        <f t="shared" ref="F57:F90" si="6">IF(ISBLANK(D57)," ",IF(ISBLANK(E57)," ",D57+E57))</f>
        <v xml:space="preserve"> </v>
      </c>
      <c r="G57" s="64"/>
      <c r="H57" s="34" t="str">
        <f t="shared" si="5"/>
        <v xml:space="preserve"> </v>
      </c>
      <c r="I57" s="190" t="str">
        <f>IF(ISNUMBER(H58),H57+H58," ")</f>
        <v xml:space="preserve"> </v>
      </c>
      <c r="J57" s="193" t="str">
        <f>IF(ISNUMBER(I57),IF(B57="A",I57/$M$5,IF(B57="C",I57/$M$6," "))," ")</f>
        <v xml:space="preserve"> </v>
      </c>
      <c r="K57" s="194"/>
      <c r="L57" s="195"/>
      <c r="M57" s="195"/>
      <c r="N57" s="196"/>
    </row>
    <row r="58" spans="1:14" ht="13" thickBot="1" x14ac:dyDescent="0.3">
      <c r="A58" s="160"/>
      <c r="B58" s="162"/>
      <c r="C58" s="182"/>
      <c r="D58" s="65"/>
      <c r="E58" s="65"/>
      <c r="F58" s="31" t="str">
        <f t="shared" si="6"/>
        <v xml:space="preserve"> </v>
      </c>
      <c r="G58" s="65"/>
      <c r="H58" s="35" t="str">
        <f t="shared" si="5"/>
        <v xml:space="preserve"> </v>
      </c>
      <c r="I58" s="164"/>
      <c r="J58" s="166"/>
      <c r="K58" s="170"/>
      <c r="L58" s="171"/>
      <c r="M58" s="171"/>
      <c r="N58" s="172"/>
    </row>
    <row r="59" spans="1:14" ht="13" thickTop="1" x14ac:dyDescent="0.25">
      <c r="A59" s="173"/>
      <c r="B59" s="175"/>
      <c r="C59" s="183"/>
      <c r="D59" s="66"/>
      <c r="E59" s="66"/>
      <c r="F59" s="39" t="str">
        <f t="shared" si="6"/>
        <v xml:space="preserve"> </v>
      </c>
      <c r="G59" s="66"/>
      <c r="H59" s="36" t="str">
        <f t="shared" si="5"/>
        <v xml:space="preserve"> </v>
      </c>
      <c r="I59" s="177" t="str">
        <f>IF(ISNUMBER(H60),H59+H60," ")</f>
        <v xml:space="preserve"> </v>
      </c>
      <c r="J59" s="179" t="str">
        <f>IF(ISNUMBER(I59),IF(B59="A",I59/$M$5,IF(B59="C",I59/$M$6," "))," ")</f>
        <v xml:space="preserve"> </v>
      </c>
      <c r="K59" s="153"/>
      <c r="L59" s="154"/>
      <c r="M59" s="154"/>
      <c r="N59" s="155"/>
    </row>
    <row r="60" spans="1:14" x14ac:dyDescent="0.25">
      <c r="A60" s="174"/>
      <c r="B60" s="176"/>
      <c r="C60" s="184"/>
      <c r="D60" s="67"/>
      <c r="E60" s="67"/>
      <c r="F60" s="40" t="str">
        <f t="shared" si="6"/>
        <v xml:space="preserve"> </v>
      </c>
      <c r="G60" s="67"/>
      <c r="H60" s="37" t="str">
        <f t="shared" si="5"/>
        <v xml:space="preserve"> </v>
      </c>
      <c r="I60" s="178"/>
      <c r="J60" s="180"/>
      <c r="K60" s="156"/>
      <c r="L60" s="157"/>
      <c r="M60" s="157"/>
      <c r="N60" s="158"/>
    </row>
    <row r="61" spans="1:14" x14ac:dyDescent="0.25">
      <c r="A61" s="159"/>
      <c r="B61" s="161"/>
      <c r="C61" s="181"/>
      <c r="D61" s="67"/>
      <c r="E61" s="67"/>
      <c r="F61" s="38" t="str">
        <f t="shared" si="6"/>
        <v xml:space="preserve"> </v>
      </c>
      <c r="G61" s="67"/>
      <c r="H61" s="37" t="str">
        <f t="shared" si="5"/>
        <v xml:space="preserve"> </v>
      </c>
      <c r="I61" s="163" t="str">
        <f>IF(ISNUMBER(H62),H61+H62," ")</f>
        <v xml:space="preserve"> </v>
      </c>
      <c r="J61" s="165" t="str">
        <f>IF(ISNUMBER(I61),IF(B61="A",I61/$M$5,IF(B61="C",I61/$M$6," "))," ")</f>
        <v xml:space="preserve"> </v>
      </c>
      <c r="K61" s="167"/>
      <c r="L61" s="168"/>
      <c r="M61" s="168"/>
      <c r="N61" s="169"/>
    </row>
    <row r="62" spans="1:14" ht="13" thickBot="1" x14ac:dyDescent="0.3">
      <c r="A62" s="160"/>
      <c r="B62" s="162"/>
      <c r="C62" s="182"/>
      <c r="D62" s="65"/>
      <c r="E62" s="65"/>
      <c r="F62" s="31" t="str">
        <f t="shared" si="6"/>
        <v xml:space="preserve"> </v>
      </c>
      <c r="G62" s="65"/>
      <c r="H62" s="35" t="str">
        <f t="shared" si="5"/>
        <v xml:space="preserve"> </v>
      </c>
      <c r="I62" s="164"/>
      <c r="J62" s="166"/>
      <c r="K62" s="170"/>
      <c r="L62" s="171"/>
      <c r="M62" s="171"/>
      <c r="N62" s="172"/>
    </row>
    <row r="63" spans="1:14" ht="13" thickTop="1" x14ac:dyDescent="0.25">
      <c r="A63" s="173"/>
      <c r="B63" s="175"/>
      <c r="C63" s="183"/>
      <c r="D63" s="66"/>
      <c r="E63" s="66"/>
      <c r="F63" s="39" t="str">
        <f t="shared" si="6"/>
        <v xml:space="preserve"> </v>
      </c>
      <c r="G63" s="66"/>
      <c r="H63" s="36" t="str">
        <f t="shared" si="5"/>
        <v xml:space="preserve"> </v>
      </c>
      <c r="I63" s="177" t="str">
        <f>IF(ISNUMBER(H64),H63+H64," ")</f>
        <v xml:space="preserve"> </v>
      </c>
      <c r="J63" s="179" t="str">
        <f>IF(ISNUMBER(I63),IF(B63="A",I63/$M$5,IF(B63="C",I63/$M$6," "))," ")</f>
        <v xml:space="preserve"> </v>
      </c>
      <c r="K63" s="153"/>
      <c r="L63" s="154"/>
      <c r="M63" s="154"/>
      <c r="N63" s="155"/>
    </row>
    <row r="64" spans="1:14" x14ac:dyDescent="0.25">
      <c r="A64" s="174"/>
      <c r="B64" s="176"/>
      <c r="C64" s="184"/>
      <c r="D64" s="67"/>
      <c r="E64" s="67"/>
      <c r="F64" s="40" t="str">
        <f t="shared" si="6"/>
        <v xml:space="preserve"> </v>
      </c>
      <c r="G64" s="67"/>
      <c r="H64" s="37" t="str">
        <f t="shared" si="5"/>
        <v xml:space="preserve"> </v>
      </c>
      <c r="I64" s="178"/>
      <c r="J64" s="180"/>
      <c r="K64" s="156"/>
      <c r="L64" s="157"/>
      <c r="M64" s="157"/>
      <c r="N64" s="158"/>
    </row>
    <row r="65" spans="1:14" x14ac:dyDescent="0.25">
      <c r="A65" s="159"/>
      <c r="B65" s="161"/>
      <c r="C65" s="181"/>
      <c r="D65" s="67"/>
      <c r="E65" s="67"/>
      <c r="F65" s="38" t="str">
        <f t="shared" si="6"/>
        <v xml:space="preserve"> </v>
      </c>
      <c r="G65" s="67"/>
      <c r="H65" s="37" t="str">
        <f t="shared" si="5"/>
        <v xml:space="preserve"> </v>
      </c>
      <c r="I65" s="163" t="str">
        <f>IF(ISNUMBER(H66),H65+H66," ")</f>
        <v xml:space="preserve"> </v>
      </c>
      <c r="J65" s="165" t="str">
        <f>IF(ISNUMBER(I65),IF(B65="A",I65/$M$5,IF(B65="C",I65/$M$6," "))," ")</f>
        <v xml:space="preserve"> </v>
      </c>
      <c r="K65" s="167"/>
      <c r="L65" s="168"/>
      <c r="M65" s="168"/>
      <c r="N65" s="169"/>
    </row>
    <row r="66" spans="1:14" ht="13" thickBot="1" x14ac:dyDescent="0.3">
      <c r="A66" s="160"/>
      <c r="B66" s="162"/>
      <c r="C66" s="182"/>
      <c r="D66" s="65"/>
      <c r="E66" s="65"/>
      <c r="F66" s="31" t="str">
        <f t="shared" si="6"/>
        <v xml:space="preserve"> </v>
      </c>
      <c r="G66" s="65"/>
      <c r="H66" s="35" t="str">
        <f t="shared" si="5"/>
        <v xml:space="preserve"> </v>
      </c>
      <c r="I66" s="164"/>
      <c r="J66" s="166"/>
      <c r="K66" s="170"/>
      <c r="L66" s="171"/>
      <c r="M66" s="171"/>
      <c r="N66" s="172"/>
    </row>
    <row r="67" spans="1:14" ht="13" thickTop="1" x14ac:dyDescent="0.25">
      <c r="A67" s="173"/>
      <c r="B67" s="175"/>
      <c r="C67" s="183"/>
      <c r="D67" s="66"/>
      <c r="E67" s="66"/>
      <c r="F67" s="39" t="str">
        <f t="shared" si="6"/>
        <v xml:space="preserve"> </v>
      </c>
      <c r="G67" s="66"/>
      <c r="H67" s="36" t="str">
        <f t="shared" si="5"/>
        <v xml:space="preserve"> </v>
      </c>
      <c r="I67" s="177" t="str">
        <f>IF(ISNUMBER(H68),H67+H68," ")</f>
        <v xml:space="preserve"> </v>
      </c>
      <c r="J67" s="179" t="str">
        <f>IF(ISNUMBER(I67),IF(B67="A",I67/$M$5,IF(B67="C",I67/$M$6," "))," ")</f>
        <v xml:space="preserve"> </v>
      </c>
      <c r="K67" s="153"/>
      <c r="L67" s="154"/>
      <c r="M67" s="154"/>
      <c r="N67" s="155"/>
    </row>
    <row r="68" spans="1:14" x14ac:dyDescent="0.25">
      <c r="A68" s="174"/>
      <c r="B68" s="176"/>
      <c r="C68" s="184"/>
      <c r="D68" s="67"/>
      <c r="E68" s="67"/>
      <c r="F68" s="40" t="str">
        <f t="shared" si="6"/>
        <v xml:space="preserve"> </v>
      </c>
      <c r="G68" s="67"/>
      <c r="H68" s="37" t="str">
        <f t="shared" si="5"/>
        <v xml:space="preserve"> </v>
      </c>
      <c r="I68" s="178"/>
      <c r="J68" s="180"/>
      <c r="K68" s="156"/>
      <c r="L68" s="157"/>
      <c r="M68" s="157"/>
      <c r="N68" s="158"/>
    </row>
    <row r="69" spans="1:14" x14ac:dyDescent="0.25">
      <c r="A69" s="159"/>
      <c r="B69" s="161"/>
      <c r="C69" s="181"/>
      <c r="D69" s="67"/>
      <c r="E69" s="67"/>
      <c r="F69" s="38" t="str">
        <f t="shared" si="6"/>
        <v xml:space="preserve"> </v>
      </c>
      <c r="G69" s="67"/>
      <c r="H69" s="37" t="str">
        <f t="shared" si="5"/>
        <v xml:space="preserve"> </v>
      </c>
      <c r="I69" s="163" t="str">
        <f>IF(ISNUMBER(H70),H69+H70," ")</f>
        <v xml:space="preserve"> </v>
      </c>
      <c r="J69" s="165" t="str">
        <f>IF(ISNUMBER(I69),IF(B69="A",I69/$M$5,IF(B69="C",I69/$M$6," "))," ")</f>
        <v xml:space="preserve"> </v>
      </c>
      <c r="K69" s="167"/>
      <c r="L69" s="168"/>
      <c r="M69" s="168"/>
      <c r="N69" s="169"/>
    </row>
    <row r="70" spans="1:14" ht="13" thickBot="1" x14ac:dyDescent="0.3">
      <c r="A70" s="160"/>
      <c r="B70" s="162"/>
      <c r="C70" s="182"/>
      <c r="D70" s="65"/>
      <c r="E70" s="65"/>
      <c r="F70" s="31" t="str">
        <f t="shared" si="6"/>
        <v xml:space="preserve"> </v>
      </c>
      <c r="G70" s="65"/>
      <c r="H70" s="35" t="str">
        <f t="shared" si="5"/>
        <v xml:space="preserve"> </v>
      </c>
      <c r="I70" s="164"/>
      <c r="J70" s="166"/>
      <c r="K70" s="170"/>
      <c r="L70" s="171"/>
      <c r="M70" s="171"/>
      <c r="N70" s="172"/>
    </row>
    <row r="71" spans="1:14" ht="13" thickTop="1" x14ac:dyDescent="0.25">
      <c r="A71" s="173"/>
      <c r="B71" s="175"/>
      <c r="C71" s="183"/>
      <c r="D71" s="66"/>
      <c r="E71" s="66"/>
      <c r="F71" s="39" t="str">
        <f t="shared" si="6"/>
        <v xml:space="preserve"> </v>
      </c>
      <c r="G71" s="66"/>
      <c r="H71" s="36" t="str">
        <f t="shared" si="5"/>
        <v xml:space="preserve"> </v>
      </c>
      <c r="I71" s="177" t="str">
        <f>IF(ISNUMBER(H72),H71+H72," ")</f>
        <v xml:space="preserve"> </v>
      </c>
      <c r="J71" s="179" t="str">
        <f>IF(ISNUMBER(I71),IF(B71="A",I71/$M$5,IF(B71="C",I71/$M$6," "))," ")</f>
        <v xml:space="preserve"> </v>
      </c>
      <c r="K71" s="153"/>
      <c r="L71" s="154"/>
      <c r="M71" s="154"/>
      <c r="N71" s="155"/>
    </row>
    <row r="72" spans="1:14" x14ac:dyDescent="0.25">
      <c r="A72" s="174"/>
      <c r="B72" s="176"/>
      <c r="C72" s="184"/>
      <c r="D72" s="67"/>
      <c r="E72" s="67"/>
      <c r="F72" s="40" t="str">
        <f t="shared" si="6"/>
        <v xml:space="preserve"> </v>
      </c>
      <c r="G72" s="67"/>
      <c r="H72" s="37" t="str">
        <f t="shared" si="5"/>
        <v xml:space="preserve"> </v>
      </c>
      <c r="I72" s="178"/>
      <c r="J72" s="180"/>
      <c r="K72" s="156"/>
      <c r="L72" s="157"/>
      <c r="M72" s="157"/>
      <c r="N72" s="158"/>
    </row>
    <row r="73" spans="1:14" x14ac:dyDescent="0.25">
      <c r="A73" s="159"/>
      <c r="B73" s="161"/>
      <c r="C73" s="181"/>
      <c r="D73" s="67"/>
      <c r="E73" s="67"/>
      <c r="F73" s="38" t="str">
        <f t="shared" si="6"/>
        <v xml:space="preserve"> </v>
      </c>
      <c r="G73" s="67"/>
      <c r="H73" s="37" t="str">
        <f t="shared" si="5"/>
        <v xml:space="preserve"> </v>
      </c>
      <c r="I73" s="163" t="str">
        <f>IF(ISNUMBER(H74),H73+H74," ")</f>
        <v xml:space="preserve"> </v>
      </c>
      <c r="J73" s="165" t="str">
        <f>IF(ISNUMBER(I73),IF(B73="A",I73/$M$5,IF(B73="C",I73/$M$6," "))," ")</f>
        <v xml:space="preserve"> </v>
      </c>
      <c r="K73" s="167"/>
      <c r="L73" s="168"/>
      <c r="M73" s="168"/>
      <c r="N73" s="169"/>
    </row>
    <row r="74" spans="1:14" ht="13" thickBot="1" x14ac:dyDescent="0.3">
      <c r="A74" s="160"/>
      <c r="B74" s="162"/>
      <c r="C74" s="182"/>
      <c r="D74" s="65"/>
      <c r="E74" s="65"/>
      <c r="F74" s="31" t="str">
        <f t="shared" si="6"/>
        <v xml:space="preserve"> </v>
      </c>
      <c r="G74" s="65"/>
      <c r="H74" s="35" t="str">
        <f t="shared" si="5"/>
        <v xml:space="preserve"> </v>
      </c>
      <c r="I74" s="164"/>
      <c r="J74" s="166"/>
      <c r="K74" s="170"/>
      <c r="L74" s="171"/>
      <c r="M74" s="171"/>
      <c r="N74" s="172"/>
    </row>
    <row r="75" spans="1:14" ht="13" thickTop="1" x14ac:dyDescent="0.25">
      <c r="A75" s="173"/>
      <c r="B75" s="175"/>
      <c r="C75" s="183"/>
      <c r="D75" s="66"/>
      <c r="E75" s="66"/>
      <c r="F75" s="39" t="str">
        <f t="shared" si="6"/>
        <v xml:space="preserve"> </v>
      </c>
      <c r="G75" s="66"/>
      <c r="H75" s="36" t="str">
        <f t="shared" si="5"/>
        <v xml:space="preserve"> </v>
      </c>
      <c r="I75" s="177" t="str">
        <f>IF(ISNUMBER(H76),H75+H76," ")</f>
        <v xml:space="preserve"> </v>
      </c>
      <c r="J75" s="179" t="str">
        <f>IF(ISNUMBER(I75),IF(B75="A",I75/$M$5,IF(B75="C",I75/$M$6," "))," ")</f>
        <v xml:space="preserve"> </v>
      </c>
      <c r="K75" s="153"/>
      <c r="L75" s="154"/>
      <c r="M75" s="154"/>
      <c r="N75" s="155"/>
    </row>
    <row r="76" spans="1:14" x14ac:dyDescent="0.25">
      <c r="A76" s="174"/>
      <c r="B76" s="176"/>
      <c r="C76" s="184"/>
      <c r="D76" s="67"/>
      <c r="E76" s="67"/>
      <c r="F76" s="40" t="str">
        <f t="shared" si="6"/>
        <v xml:space="preserve"> </v>
      </c>
      <c r="G76" s="67"/>
      <c r="H76" s="37" t="str">
        <f t="shared" si="5"/>
        <v xml:space="preserve"> </v>
      </c>
      <c r="I76" s="178"/>
      <c r="J76" s="180"/>
      <c r="K76" s="156"/>
      <c r="L76" s="157"/>
      <c r="M76" s="157"/>
      <c r="N76" s="158"/>
    </row>
    <row r="77" spans="1:14" x14ac:dyDescent="0.25">
      <c r="A77" s="159"/>
      <c r="B77" s="161"/>
      <c r="C77" s="181"/>
      <c r="D77" s="67"/>
      <c r="E77" s="67"/>
      <c r="F77" s="38" t="str">
        <f t="shared" si="6"/>
        <v xml:space="preserve"> </v>
      </c>
      <c r="G77" s="67"/>
      <c r="H77" s="37" t="str">
        <f t="shared" si="5"/>
        <v xml:space="preserve"> </v>
      </c>
      <c r="I77" s="163" t="str">
        <f>IF(ISNUMBER(H78),H77+H78," ")</f>
        <v xml:space="preserve"> </v>
      </c>
      <c r="J77" s="165" t="str">
        <f>IF(ISNUMBER(I77),IF(B77="A",I77/$M$5,IF(B77="C",I77/$M$6," "))," ")</f>
        <v xml:space="preserve"> </v>
      </c>
      <c r="K77" s="167"/>
      <c r="L77" s="168"/>
      <c r="M77" s="168"/>
      <c r="N77" s="169"/>
    </row>
    <row r="78" spans="1:14" ht="13" thickBot="1" x14ac:dyDescent="0.3">
      <c r="A78" s="160"/>
      <c r="B78" s="162"/>
      <c r="C78" s="182"/>
      <c r="D78" s="65"/>
      <c r="E78" s="65"/>
      <c r="F78" s="31" t="str">
        <f t="shared" si="6"/>
        <v xml:space="preserve"> </v>
      </c>
      <c r="G78" s="65"/>
      <c r="H78" s="35" t="str">
        <f t="shared" si="5"/>
        <v xml:space="preserve"> </v>
      </c>
      <c r="I78" s="164"/>
      <c r="J78" s="166"/>
      <c r="K78" s="170"/>
      <c r="L78" s="171"/>
      <c r="M78" s="171"/>
      <c r="N78" s="172"/>
    </row>
    <row r="79" spans="1:14" ht="13" thickTop="1" x14ac:dyDescent="0.25">
      <c r="A79" s="173"/>
      <c r="B79" s="175"/>
      <c r="C79" s="183"/>
      <c r="D79" s="66"/>
      <c r="E79" s="66"/>
      <c r="F79" s="39" t="str">
        <f t="shared" si="6"/>
        <v xml:space="preserve"> </v>
      </c>
      <c r="G79" s="66"/>
      <c r="H79" s="36" t="str">
        <f t="shared" si="5"/>
        <v xml:space="preserve"> </v>
      </c>
      <c r="I79" s="177" t="str">
        <f>IF(ISNUMBER(H80),H79+H80," ")</f>
        <v xml:space="preserve"> </v>
      </c>
      <c r="J79" s="179" t="str">
        <f>IF(ISNUMBER(I79),IF(B79="A",I79/$M$5,IF(B79="C",I79/$M$6," "))," ")</f>
        <v xml:space="preserve"> </v>
      </c>
      <c r="K79" s="153"/>
      <c r="L79" s="154"/>
      <c r="M79" s="154"/>
      <c r="N79" s="155"/>
    </row>
    <row r="80" spans="1:14" x14ac:dyDescent="0.25">
      <c r="A80" s="174"/>
      <c r="B80" s="176"/>
      <c r="C80" s="184"/>
      <c r="D80" s="67"/>
      <c r="E80" s="67"/>
      <c r="F80" s="40" t="str">
        <f t="shared" si="6"/>
        <v xml:space="preserve"> </v>
      </c>
      <c r="G80" s="67"/>
      <c r="H80" s="37" t="str">
        <f t="shared" si="5"/>
        <v xml:space="preserve"> </v>
      </c>
      <c r="I80" s="178"/>
      <c r="J80" s="180"/>
      <c r="K80" s="156"/>
      <c r="L80" s="157"/>
      <c r="M80" s="157"/>
      <c r="N80" s="158"/>
    </row>
    <row r="81" spans="1:14" x14ac:dyDescent="0.25">
      <c r="A81" s="159"/>
      <c r="B81" s="161"/>
      <c r="C81" s="181"/>
      <c r="D81" s="67"/>
      <c r="E81" s="67"/>
      <c r="F81" s="38" t="str">
        <f t="shared" si="6"/>
        <v xml:space="preserve"> </v>
      </c>
      <c r="G81" s="67"/>
      <c r="H81" s="37" t="str">
        <f t="shared" si="5"/>
        <v xml:space="preserve"> </v>
      </c>
      <c r="I81" s="163" t="str">
        <f>IF(ISNUMBER(H82),H81+H82," ")</f>
        <v xml:space="preserve"> </v>
      </c>
      <c r="J81" s="165" t="str">
        <f>IF(ISNUMBER(I81),IF(B81="A",I81/$M$5,IF(B81="C",I81/$M$6," "))," ")</f>
        <v xml:space="preserve"> </v>
      </c>
      <c r="K81" s="167"/>
      <c r="L81" s="168"/>
      <c r="M81" s="168"/>
      <c r="N81" s="169"/>
    </row>
    <row r="82" spans="1:14" ht="13" thickBot="1" x14ac:dyDescent="0.3">
      <c r="A82" s="160"/>
      <c r="B82" s="162"/>
      <c r="C82" s="182"/>
      <c r="D82" s="65"/>
      <c r="E82" s="65"/>
      <c r="F82" s="31" t="str">
        <f t="shared" si="6"/>
        <v xml:space="preserve"> </v>
      </c>
      <c r="G82" s="65"/>
      <c r="H82" s="35" t="str">
        <f t="shared" si="5"/>
        <v xml:space="preserve"> </v>
      </c>
      <c r="I82" s="164"/>
      <c r="J82" s="166"/>
      <c r="K82" s="170"/>
      <c r="L82" s="171"/>
      <c r="M82" s="171"/>
      <c r="N82" s="172"/>
    </row>
    <row r="83" spans="1:14" ht="13" thickTop="1" x14ac:dyDescent="0.25">
      <c r="A83" s="173"/>
      <c r="B83" s="175"/>
      <c r="C83" s="183"/>
      <c r="D83" s="66"/>
      <c r="E83" s="66"/>
      <c r="F83" s="39" t="str">
        <f t="shared" si="6"/>
        <v xml:space="preserve"> </v>
      </c>
      <c r="G83" s="66"/>
      <c r="H83" s="36" t="str">
        <f t="shared" si="5"/>
        <v xml:space="preserve"> </v>
      </c>
      <c r="I83" s="177" t="str">
        <f t="shared" ref="I83:I89" si="7">IF(ISNUMBER(H84),H83+H84," ")</f>
        <v xml:space="preserve"> </v>
      </c>
      <c r="J83" s="179" t="str">
        <f>IF(ISNUMBER(I83),IF(B83="A",I83/$M$5,IF(B83="C",I83/$M$6," "))," ")</f>
        <v xml:space="preserve"> </v>
      </c>
      <c r="K83" s="153"/>
      <c r="L83" s="154"/>
      <c r="M83" s="154"/>
      <c r="N83" s="155"/>
    </row>
    <row r="84" spans="1:14" x14ac:dyDescent="0.25">
      <c r="A84" s="174"/>
      <c r="B84" s="176"/>
      <c r="C84" s="184"/>
      <c r="D84" s="67"/>
      <c r="E84" s="67"/>
      <c r="F84" s="40" t="str">
        <f t="shared" si="6"/>
        <v xml:space="preserve"> </v>
      </c>
      <c r="G84" s="67"/>
      <c r="H84" s="37" t="str">
        <f t="shared" si="5"/>
        <v xml:space="preserve"> </v>
      </c>
      <c r="I84" s="178"/>
      <c r="J84" s="180"/>
      <c r="K84" s="156"/>
      <c r="L84" s="157"/>
      <c r="M84" s="157"/>
      <c r="N84" s="158"/>
    </row>
    <row r="85" spans="1:14" x14ac:dyDescent="0.25">
      <c r="A85" s="159"/>
      <c r="B85" s="161"/>
      <c r="C85" s="181"/>
      <c r="D85" s="67"/>
      <c r="E85" s="67"/>
      <c r="F85" s="38" t="str">
        <f t="shared" si="6"/>
        <v xml:space="preserve"> </v>
      </c>
      <c r="G85" s="67"/>
      <c r="H85" s="37" t="str">
        <f t="shared" si="5"/>
        <v xml:space="preserve"> </v>
      </c>
      <c r="I85" s="163" t="str">
        <f t="shared" si="7"/>
        <v xml:space="preserve"> </v>
      </c>
      <c r="J85" s="165" t="str">
        <f>IF(ISNUMBER(I85),IF(B85="A",I85/$M$5,IF(B85="C",I85/$M$6," "))," ")</f>
        <v xml:space="preserve"> </v>
      </c>
      <c r="K85" s="167"/>
      <c r="L85" s="168"/>
      <c r="M85" s="168"/>
      <c r="N85" s="169"/>
    </row>
    <row r="86" spans="1:14" ht="13" thickBot="1" x14ac:dyDescent="0.3">
      <c r="A86" s="160"/>
      <c r="B86" s="162"/>
      <c r="C86" s="182"/>
      <c r="D86" s="65"/>
      <c r="E86" s="65"/>
      <c r="F86" s="31" t="str">
        <f t="shared" si="6"/>
        <v xml:space="preserve"> </v>
      </c>
      <c r="G86" s="65"/>
      <c r="H86" s="35" t="str">
        <f t="shared" si="5"/>
        <v xml:space="preserve"> </v>
      </c>
      <c r="I86" s="164"/>
      <c r="J86" s="166"/>
      <c r="K86" s="170"/>
      <c r="L86" s="171"/>
      <c r="M86" s="171"/>
      <c r="N86" s="172"/>
    </row>
    <row r="87" spans="1:14" ht="13" thickTop="1" x14ac:dyDescent="0.25">
      <c r="A87" s="173"/>
      <c r="B87" s="175"/>
      <c r="C87" s="183"/>
      <c r="D87" s="66"/>
      <c r="E87" s="66"/>
      <c r="F87" s="39" t="str">
        <f t="shared" si="6"/>
        <v xml:space="preserve"> </v>
      </c>
      <c r="G87" s="66"/>
      <c r="H87" s="36" t="str">
        <f t="shared" si="5"/>
        <v xml:space="preserve"> </v>
      </c>
      <c r="I87" s="177" t="str">
        <f t="shared" si="7"/>
        <v xml:space="preserve"> </v>
      </c>
      <c r="J87" s="179" t="str">
        <f>IF(ISNUMBER(I87),IF(B87="A",I87/$M$5,IF(B87="C",I87/$M$6," "))," ")</f>
        <v xml:space="preserve"> </v>
      </c>
      <c r="K87" s="153"/>
      <c r="L87" s="154"/>
      <c r="M87" s="154"/>
      <c r="N87" s="155"/>
    </row>
    <row r="88" spans="1:14" x14ac:dyDescent="0.25">
      <c r="A88" s="174"/>
      <c r="B88" s="176"/>
      <c r="C88" s="184"/>
      <c r="D88" s="67"/>
      <c r="E88" s="67"/>
      <c r="F88" s="40" t="str">
        <f t="shared" si="6"/>
        <v xml:space="preserve"> </v>
      </c>
      <c r="G88" s="67"/>
      <c r="H88" s="37" t="str">
        <f t="shared" si="5"/>
        <v xml:space="preserve"> </v>
      </c>
      <c r="I88" s="178"/>
      <c r="J88" s="180"/>
      <c r="K88" s="156"/>
      <c r="L88" s="157"/>
      <c r="M88" s="157"/>
      <c r="N88" s="158"/>
    </row>
    <row r="89" spans="1:14" x14ac:dyDescent="0.25">
      <c r="A89" s="159"/>
      <c r="B89" s="161"/>
      <c r="C89" s="181"/>
      <c r="D89" s="67"/>
      <c r="E89" s="67"/>
      <c r="F89" s="38" t="str">
        <f t="shared" si="6"/>
        <v xml:space="preserve"> </v>
      </c>
      <c r="G89" s="67"/>
      <c r="H89" s="37" t="str">
        <f t="shared" si="5"/>
        <v xml:space="preserve"> </v>
      </c>
      <c r="I89" s="163" t="str">
        <f t="shared" si="7"/>
        <v xml:space="preserve"> </v>
      </c>
      <c r="J89" s="165" t="str">
        <f>IF(ISNUMBER(I89),IF(B89="A",I89/$M$5,IF(B89="C",I89/$M$6," "))," ")</f>
        <v xml:space="preserve"> </v>
      </c>
      <c r="K89" s="167"/>
      <c r="L89" s="168"/>
      <c r="M89" s="168"/>
      <c r="N89" s="169"/>
    </row>
    <row r="90" spans="1:14" ht="13" thickBot="1" x14ac:dyDescent="0.3">
      <c r="A90" s="160"/>
      <c r="B90" s="162"/>
      <c r="C90" s="182"/>
      <c r="D90" s="65"/>
      <c r="E90" s="65"/>
      <c r="F90" s="31" t="str">
        <f t="shared" si="6"/>
        <v xml:space="preserve"> </v>
      </c>
      <c r="G90" s="65"/>
      <c r="H90" s="35" t="str">
        <f t="shared" si="5"/>
        <v xml:space="preserve"> </v>
      </c>
      <c r="I90" s="164"/>
      <c r="J90" s="166"/>
      <c r="K90" s="170"/>
      <c r="L90" s="171"/>
      <c r="M90" s="171"/>
      <c r="N90" s="172"/>
    </row>
    <row r="91" spans="1:14" ht="13" thickTop="1" x14ac:dyDescent="0.25">
      <c r="A91" s="61"/>
      <c r="B91" s="61"/>
    </row>
    <row r="92" spans="1:14" x14ac:dyDescent="0.25">
      <c r="A92" s="141"/>
      <c r="B92" s="141"/>
      <c r="G92" s="60"/>
      <c r="H92" s="60"/>
      <c r="I92" s="152"/>
      <c r="J92" s="152"/>
      <c r="K92" s="116" t="s">
        <v>1</v>
      </c>
      <c r="L92" s="122"/>
      <c r="M92" s="214" t="str">
        <f>IF(ISBLANK(M2)," ",M2)</f>
        <v xml:space="preserve"> </v>
      </c>
      <c r="N92" s="215"/>
    </row>
    <row r="93" spans="1:14" ht="13" x14ac:dyDescent="0.3">
      <c r="A93" s="141"/>
      <c r="B93" s="141"/>
      <c r="C93" s="121" t="s">
        <v>0</v>
      </c>
      <c r="D93" s="121"/>
      <c r="E93" s="121"/>
      <c r="F93" s="121"/>
      <c r="G93" s="121"/>
      <c r="H93" s="121"/>
      <c r="I93" s="152"/>
      <c r="J93" s="152"/>
      <c r="K93" s="116" t="s">
        <v>3</v>
      </c>
      <c r="L93" s="122"/>
      <c r="M93" s="214" t="str">
        <f>IF(ISBLANK(M3)," ",M3)</f>
        <v xml:space="preserve"> </v>
      </c>
      <c r="N93" s="215"/>
    </row>
    <row r="94" spans="1:14" ht="13" x14ac:dyDescent="0.3">
      <c r="A94" s="141"/>
      <c r="B94" s="141"/>
      <c r="C94" s="121" t="s">
        <v>2</v>
      </c>
      <c r="D94" s="121"/>
      <c r="E94" s="121"/>
      <c r="F94" s="121"/>
      <c r="G94" s="121"/>
      <c r="H94" s="121"/>
      <c r="I94" s="152"/>
      <c r="J94" s="152"/>
      <c r="K94" s="1"/>
      <c r="L94" s="23" t="s">
        <v>5</v>
      </c>
      <c r="M94" s="41"/>
      <c r="N94" s="41"/>
    </row>
    <row r="95" spans="1:14" ht="13" x14ac:dyDescent="0.3">
      <c r="A95" s="141"/>
      <c r="B95" s="141"/>
      <c r="C95" s="121" t="s">
        <v>30</v>
      </c>
      <c r="D95" s="121"/>
      <c r="E95" s="121"/>
      <c r="F95" s="121"/>
      <c r="G95" s="121"/>
      <c r="H95" s="121"/>
      <c r="I95" s="152"/>
      <c r="J95" s="152"/>
      <c r="K95" s="201" t="s">
        <v>27</v>
      </c>
      <c r="L95" s="7" t="s">
        <v>13</v>
      </c>
      <c r="M95" s="214" t="str">
        <f>IF(ISBLANK(M5)," ",M5)</f>
        <v xml:space="preserve"> </v>
      </c>
      <c r="N95" s="215"/>
    </row>
    <row r="96" spans="1:14" x14ac:dyDescent="0.25">
      <c r="A96" s="151" t="s">
        <v>31</v>
      </c>
      <c r="B96" s="151"/>
      <c r="K96" s="202"/>
      <c r="L96" s="7" t="s">
        <v>24</v>
      </c>
      <c r="M96" s="214" t="str">
        <f>IF(ISBLANK(M6)," ",M6)</f>
        <v xml:space="preserve"> </v>
      </c>
      <c r="N96" s="215"/>
    </row>
    <row r="97" spans="1:14" ht="13" thickBot="1" x14ac:dyDescent="0.3">
      <c r="A97" s="3"/>
      <c r="B97" s="2"/>
    </row>
    <row r="98" spans="1:14" x14ac:dyDescent="0.25">
      <c r="A98" s="128" t="s">
        <v>4</v>
      </c>
      <c r="B98" s="128" t="s">
        <v>5</v>
      </c>
      <c r="C98" s="136" t="s">
        <v>14</v>
      </c>
      <c r="D98" s="128" t="s">
        <v>6</v>
      </c>
      <c r="E98" s="128" t="s">
        <v>7</v>
      </c>
      <c r="F98" s="128" t="s">
        <v>8</v>
      </c>
      <c r="G98" s="136" t="s">
        <v>9</v>
      </c>
      <c r="H98" s="130" t="s">
        <v>10</v>
      </c>
      <c r="I98" s="211" t="s">
        <v>22</v>
      </c>
      <c r="J98" s="198" t="s">
        <v>11</v>
      </c>
      <c r="K98" s="144" t="s">
        <v>12</v>
      </c>
      <c r="L98" s="209"/>
      <c r="M98" s="209"/>
      <c r="N98" s="145"/>
    </row>
    <row r="99" spans="1:14" ht="13" thickBot="1" x14ac:dyDescent="0.3">
      <c r="A99" s="129"/>
      <c r="B99" s="129"/>
      <c r="C99" s="137"/>
      <c r="D99" s="129"/>
      <c r="E99" s="129"/>
      <c r="F99" s="129"/>
      <c r="G99" s="137"/>
      <c r="H99" s="216"/>
      <c r="I99" s="212"/>
      <c r="J99" s="199"/>
      <c r="K99" s="146"/>
      <c r="L99" s="210"/>
      <c r="M99" s="210"/>
      <c r="N99" s="147"/>
    </row>
    <row r="100" spans="1:14" x14ac:dyDescent="0.25">
      <c r="A100" s="186"/>
      <c r="B100" s="187"/>
      <c r="C100" s="213"/>
      <c r="D100" s="62"/>
      <c r="E100" s="62"/>
      <c r="F100" s="29" t="str">
        <f>IF(ISBLANK(D100)," ",IF(ISBLANK(E100)," ",D100+E100))</f>
        <v xml:space="preserve"> </v>
      </c>
      <c r="G100" s="62"/>
      <c r="H100" s="32" t="str">
        <f>IF(ISBLANK(F100)," ",IF(ISBLANK(G100)," ",G100-F100))</f>
        <v xml:space="preserve"> </v>
      </c>
      <c r="I100" s="197" t="str">
        <f>IF(ISNUMBER(H101),H100+H101," ")</f>
        <v xml:space="preserve"> </v>
      </c>
      <c r="J100" s="200" t="str">
        <f>IF(ISNUMBER(I100),IF(B100="A",I100/$M$5,IF(B100="C",I100/$M$6," "))," ")</f>
        <v xml:space="preserve"> </v>
      </c>
      <c r="K100" s="203"/>
      <c r="L100" s="204"/>
      <c r="M100" s="204"/>
      <c r="N100" s="205"/>
    </row>
    <row r="101" spans="1:14" x14ac:dyDescent="0.25">
      <c r="A101" s="159"/>
      <c r="B101" s="161"/>
      <c r="C101" s="181"/>
      <c r="D101" s="63"/>
      <c r="E101" s="63"/>
      <c r="F101" s="30" t="str">
        <f>IF(ISBLANK(D101)," ",IF(ISBLANK(E101)," ",D101+E101))</f>
        <v xml:space="preserve"> </v>
      </c>
      <c r="G101" s="63"/>
      <c r="H101" s="33" t="str">
        <f t="shared" ref="H101:H131" si="8">IF(ISBLANK(F101)," ",IF(ISBLANK(G101)," ",G101-F101))</f>
        <v xml:space="preserve"> </v>
      </c>
      <c r="I101" s="163"/>
      <c r="J101" s="165"/>
      <c r="K101" s="206"/>
      <c r="L101" s="207"/>
      <c r="M101" s="207"/>
      <c r="N101" s="208"/>
    </row>
    <row r="102" spans="1:14" x14ac:dyDescent="0.25">
      <c r="A102" s="188"/>
      <c r="B102" s="189"/>
      <c r="C102" s="185"/>
      <c r="D102" s="64"/>
      <c r="E102" s="64"/>
      <c r="F102" s="30" t="str">
        <f t="shared" ref="F102:F131" si="9">IF(ISBLANK(D102)," ",IF(ISBLANK(E102)," ",D102+E102))</f>
        <v xml:space="preserve"> </v>
      </c>
      <c r="G102" s="64"/>
      <c r="H102" s="34" t="str">
        <f t="shared" si="8"/>
        <v xml:space="preserve"> </v>
      </c>
      <c r="I102" s="190" t="str">
        <f>IF(ISNUMBER(H103),H102+H103," ")</f>
        <v xml:space="preserve"> </v>
      </c>
      <c r="J102" s="193" t="str">
        <f>IF(ISNUMBER(I102),IF(B102="A",I102/$M$5,IF(B102="C",I102/$M$6," "))," ")</f>
        <v xml:space="preserve"> </v>
      </c>
      <c r="K102" s="194"/>
      <c r="L102" s="195"/>
      <c r="M102" s="195"/>
      <c r="N102" s="196"/>
    </row>
    <row r="103" spans="1:14" ht="13" thickBot="1" x14ac:dyDescent="0.3">
      <c r="A103" s="160"/>
      <c r="B103" s="162"/>
      <c r="C103" s="182"/>
      <c r="D103" s="65"/>
      <c r="E103" s="65"/>
      <c r="F103" s="31" t="str">
        <f t="shared" si="9"/>
        <v xml:space="preserve"> </v>
      </c>
      <c r="G103" s="65"/>
      <c r="H103" s="35" t="str">
        <f t="shared" si="8"/>
        <v xml:space="preserve"> </v>
      </c>
      <c r="I103" s="164"/>
      <c r="J103" s="166"/>
      <c r="K103" s="170"/>
      <c r="L103" s="171"/>
      <c r="M103" s="171"/>
      <c r="N103" s="172"/>
    </row>
    <row r="104" spans="1:14" ht="13" thickTop="1" x14ac:dyDescent="0.25">
      <c r="A104" s="173"/>
      <c r="B104" s="175"/>
      <c r="C104" s="183"/>
      <c r="D104" s="66"/>
      <c r="E104" s="66"/>
      <c r="F104" s="39" t="str">
        <f t="shared" si="9"/>
        <v xml:space="preserve"> </v>
      </c>
      <c r="G104" s="66"/>
      <c r="H104" s="36" t="str">
        <f t="shared" si="8"/>
        <v xml:space="preserve"> </v>
      </c>
      <c r="I104" s="177" t="str">
        <f>IF(ISNUMBER(H105),H104+H105," ")</f>
        <v xml:space="preserve"> </v>
      </c>
      <c r="J104" s="179" t="str">
        <f>IF(ISNUMBER(I104),IF(B104="A",I104/$M$5,IF(B104="C",I104/$M$6," "))," ")</f>
        <v xml:space="preserve"> </v>
      </c>
      <c r="K104" s="153"/>
      <c r="L104" s="154"/>
      <c r="M104" s="154"/>
      <c r="N104" s="155"/>
    </row>
    <row r="105" spans="1:14" x14ac:dyDescent="0.25">
      <c r="A105" s="174"/>
      <c r="B105" s="176"/>
      <c r="C105" s="184"/>
      <c r="D105" s="67"/>
      <c r="E105" s="67"/>
      <c r="F105" s="40" t="str">
        <f t="shared" si="9"/>
        <v xml:space="preserve"> </v>
      </c>
      <c r="G105" s="67"/>
      <c r="H105" s="37" t="str">
        <f t="shared" si="8"/>
        <v xml:space="preserve"> </v>
      </c>
      <c r="I105" s="178"/>
      <c r="J105" s="180"/>
      <c r="K105" s="156"/>
      <c r="L105" s="157"/>
      <c r="M105" s="157"/>
      <c r="N105" s="158"/>
    </row>
    <row r="106" spans="1:14" x14ac:dyDescent="0.25">
      <c r="A106" s="159"/>
      <c r="B106" s="161"/>
      <c r="C106" s="181"/>
      <c r="D106" s="67"/>
      <c r="E106" s="67"/>
      <c r="F106" s="38" t="str">
        <f t="shared" si="9"/>
        <v xml:space="preserve"> </v>
      </c>
      <c r="G106" s="67"/>
      <c r="H106" s="37" t="str">
        <f t="shared" si="8"/>
        <v xml:space="preserve"> </v>
      </c>
      <c r="I106" s="163" t="str">
        <f>IF(ISNUMBER(H107),H106+H107," ")</f>
        <v xml:space="preserve"> </v>
      </c>
      <c r="J106" s="165" t="str">
        <f>IF(ISNUMBER(I106),IF(B106="A",I106/$M$5,IF(B106="C",I106/$M$6," "))," ")</f>
        <v xml:space="preserve"> </v>
      </c>
      <c r="K106" s="167"/>
      <c r="L106" s="168"/>
      <c r="M106" s="168"/>
      <c r="N106" s="169"/>
    </row>
    <row r="107" spans="1:14" ht="13" thickBot="1" x14ac:dyDescent="0.3">
      <c r="A107" s="160"/>
      <c r="B107" s="162"/>
      <c r="C107" s="182"/>
      <c r="D107" s="65"/>
      <c r="E107" s="65"/>
      <c r="F107" s="31" t="str">
        <f t="shared" si="9"/>
        <v xml:space="preserve"> </v>
      </c>
      <c r="G107" s="65"/>
      <c r="H107" s="35" t="str">
        <f t="shared" si="8"/>
        <v xml:space="preserve"> </v>
      </c>
      <c r="I107" s="164"/>
      <c r="J107" s="166"/>
      <c r="K107" s="170"/>
      <c r="L107" s="171"/>
      <c r="M107" s="171"/>
      <c r="N107" s="172"/>
    </row>
    <row r="108" spans="1:14" ht="13" thickTop="1" x14ac:dyDescent="0.25">
      <c r="A108" s="173"/>
      <c r="B108" s="175"/>
      <c r="C108" s="183"/>
      <c r="D108" s="66"/>
      <c r="E108" s="66"/>
      <c r="F108" s="39" t="str">
        <f t="shared" si="9"/>
        <v xml:space="preserve"> </v>
      </c>
      <c r="G108" s="66"/>
      <c r="H108" s="36" t="str">
        <f t="shared" si="8"/>
        <v xml:space="preserve"> </v>
      </c>
      <c r="I108" s="177" t="str">
        <f>IF(ISNUMBER(H109),H108+H109," ")</f>
        <v xml:space="preserve"> </v>
      </c>
      <c r="J108" s="179" t="str">
        <f>IF(ISNUMBER(I108),IF(B108="A",I108/$M$5,IF(B108="C",I108/$M$6," "))," ")</f>
        <v xml:space="preserve"> </v>
      </c>
      <c r="K108" s="153"/>
      <c r="L108" s="154"/>
      <c r="M108" s="154"/>
      <c r="N108" s="155"/>
    </row>
    <row r="109" spans="1:14" x14ac:dyDescent="0.25">
      <c r="A109" s="174"/>
      <c r="B109" s="176"/>
      <c r="C109" s="184"/>
      <c r="D109" s="67"/>
      <c r="E109" s="67"/>
      <c r="F109" s="40" t="str">
        <f t="shared" si="9"/>
        <v xml:space="preserve"> </v>
      </c>
      <c r="G109" s="67"/>
      <c r="H109" s="37" t="str">
        <f t="shared" si="8"/>
        <v xml:space="preserve"> </v>
      </c>
      <c r="I109" s="178"/>
      <c r="J109" s="180"/>
      <c r="K109" s="156"/>
      <c r="L109" s="157"/>
      <c r="M109" s="157"/>
      <c r="N109" s="158"/>
    </row>
    <row r="110" spans="1:14" x14ac:dyDescent="0.25">
      <c r="A110" s="159"/>
      <c r="B110" s="161"/>
      <c r="C110" s="181"/>
      <c r="D110" s="67"/>
      <c r="E110" s="67"/>
      <c r="F110" s="38" t="str">
        <f t="shared" si="9"/>
        <v xml:space="preserve"> </v>
      </c>
      <c r="G110" s="67"/>
      <c r="H110" s="37" t="str">
        <f t="shared" si="8"/>
        <v xml:space="preserve"> </v>
      </c>
      <c r="I110" s="163" t="str">
        <f>IF(ISNUMBER(H111),H110+H111," ")</f>
        <v xml:space="preserve"> </v>
      </c>
      <c r="J110" s="165" t="str">
        <f>IF(ISNUMBER(I110),IF(B110="A",I110/$M$5,IF(B110="C",I110/$M$6," "))," ")</f>
        <v xml:space="preserve"> </v>
      </c>
      <c r="K110" s="167"/>
      <c r="L110" s="168"/>
      <c r="M110" s="168"/>
      <c r="N110" s="169"/>
    </row>
    <row r="111" spans="1:14" ht="13" thickBot="1" x14ac:dyDescent="0.3">
      <c r="A111" s="160"/>
      <c r="B111" s="162"/>
      <c r="C111" s="182"/>
      <c r="D111" s="65"/>
      <c r="E111" s="65"/>
      <c r="F111" s="31" t="str">
        <f t="shared" si="9"/>
        <v xml:space="preserve"> </v>
      </c>
      <c r="G111" s="65"/>
      <c r="H111" s="35" t="str">
        <f t="shared" si="8"/>
        <v xml:space="preserve"> </v>
      </c>
      <c r="I111" s="164"/>
      <c r="J111" s="166"/>
      <c r="K111" s="170"/>
      <c r="L111" s="171"/>
      <c r="M111" s="171"/>
      <c r="N111" s="172"/>
    </row>
    <row r="112" spans="1:14" ht="13" thickTop="1" x14ac:dyDescent="0.25">
      <c r="A112" s="173"/>
      <c r="B112" s="175"/>
      <c r="C112" s="183"/>
      <c r="D112" s="66"/>
      <c r="E112" s="66"/>
      <c r="F112" s="39" t="str">
        <f t="shared" si="9"/>
        <v xml:space="preserve"> </v>
      </c>
      <c r="G112" s="66"/>
      <c r="H112" s="36" t="str">
        <f t="shared" si="8"/>
        <v xml:space="preserve"> </v>
      </c>
      <c r="I112" s="177" t="str">
        <f>IF(ISNUMBER(H113),H112+H113," ")</f>
        <v xml:space="preserve"> </v>
      </c>
      <c r="J112" s="179" t="str">
        <f>IF(ISNUMBER(I112),IF(B112="A",I112/$M$5,IF(B112="C",I112/$M$6," "))," ")</f>
        <v xml:space="preserve"> </v>
      </c>
      <c r="K112" s="153"/>
      <c r="L112" s="154"/>
      <c r="M112" s="154"/>
      <c r="N112" s="155"/>
    </row>
    <row r="113" spans="1:14" x14ac:dyDescent="0.25">
      <c r="A113" s="174"/>
      <c r="B113" s="176"/>
      <c r="C113" s="184"/>
      <c r="D113" s="67"/>
      <c r="E113" s="67"/>
      <c r="F113" s="40" t="str">
        <f t="shared" si="9"/>
        <v xml:space="preserve"> </v>
      </c>
      <c r="G113" s="67"/>
      <c r="H113" s="37" t="str">
        <f t="shared" si="8"/>
        <v xml:space="preserve"> </v>
      </c>
      <c r="I113" s="178"/>
      <c r="J113" s="180"/>
      <c r="K113" s="156"/>
      <c r="L113" s="157"/>
      <c r="M113" s="157"/>
      <c r="N113" s="158"/>
    </row>
    <row r="114" spans="1:14" x14ac:dyDescent="0.25">
      <c r="A114" s="159"/>
      <c r="B114" s="161"/>
      <c r="C114" s="181"/>
      <c r="D114" s="67"/>
      <c r="E114" s="67"/>
      <c r="F114" s="38" t="str">
        <f t="shared" si="9"/>
        <v xml:space="preserve"> </v>
      </c>
      <c r="G114" s="67"/>
      <c r="H114" s="37" t="str">
        <f t="shared" si="8"/>
        <v xml:space="preserve"> </v>
      </c>
      <c r="I114" s="163" t="str">
        <f>IF(ISNUMBER(H115),H114+H115," ")</f>
        <v xml:space="preserve"> </v>
      </c>
      <c r="J114" s="165" t="str">
        <f>IF(ISNUMBER(I114),IF(B114="A",I114/$M$5,IF(B114="C",I114/$M$6," "))," ")</f>
        <v xml:space="preserve"> </v>
      </c>
      <c r="K114" s="167"/>
      <c r="L114" s="168"/>
      <c r="M114" s="168"/>
      <c r="N114" s="169"/>
    </row>
    <row r="115" spans="1:14" ht="13" thickBot="1" x14ac:dyDescent="0.3">
      <c r="A115" s="160"/>
      <c r="B115" s="162"/>
      <c r="C115" s="182"/>
      <c r="D115" s="65"/>
      <c r="E115" s="65"/>
      <c r="F115" s="31" t="str">
        <f t="shared" si="9"/>
        <v xml:space="preserve"> </v>
      </c>
      <c r="G115" s="65"/>
      <c r="H115" s="35" t="str">
        <f t="shared" si="8"/>
        <v xml:space="preserve"> </v>
      </c>
      <c r="I115" s="164"/>
      <c r="J115" s="166"/>
      <c r="K115" s="170"/>
      <c r="L115" s="171"/>
      <c r="M115" s="171"/>
      <c r="N115" s="172"/>
    </row>
    <row r="116" spans="1:14" ht="13" thickTop="1" x14ac:dyDescent="0.25">
      <c r="A116" s="173"/>
      <c r="B116" s="175"/>
      <c r="C116" s="183"/>
      <c r="D116" s="66"/>
      <c r="E116" s="66"/>
      <c r="F116" s="39" t="str">
        <f t="shared" si="9"/>
        <v xml:space="preserve"> </v>
      </c>
      <c r="G116" s="66"/>
      <c r="H116" s="36" t="str">
        <f t="shared" si="8"/>
        <v xml:space="preserve"> </v>
      </c>
      <c r="I116" s="177" t="str">
        <f>IF(ISNUMBER(H117),H116+H117," ")</f>
        <v xml:space="preserve"> </v>
      </c>
      <c r="J116" s="179" t="str">
        <f>IF(ISNUMBER(I116),IF(B116="A",I116/$M$5,IF(B116="C",I116/$M$6," "))," ")</f>
        <v xml:space="preserve"> </v>
      </c>
      <c r="K116" s="153"/>
      <c r="L116" s="154"/>
      <c r="M116" s="154"/>
      <c r="N116" s="155"/>
    </row>
    <row r="117" spans="1:14" x14ac:dyDescent="0.25">
      <c r="A117" s="174"/>
      <c r="B117" s="176"/>
      <c r="C117" s="184"/>
      <c r="D117" s="67"/>
      <c r="E117" s="67"/>
      <c r="F117" s="40" t="str">
        <f t="shared" si="9"/>
        <v xml:space="preserve"> </v>
      </c>
      <c r="G117" s="67"/>
      <c r="H117" s="37" t="str">
        <f t="shared" si="8"/>
        <v xml:space="preserve"> </v>
      </c>
      <c r="I117" s="178"/>
      <c r="J117" s="180"/>
      <c r="K117" s="156"/>
      <c r="L117" s="157"/>
      <c r="M117" s="157"/>
      <c r="N117" s="158"/>
    </row>
    <row r="118" spans="1:14" x14ac:dyDescent="0.25">
      <c r="A118" s="159"/>
      <c r="B118" s="161"/>
      <c r="C118" s="181"/>
      <c r="D118" s="67"/>
      <c r="E118" s="67"/>
      <c r="F118" s="38" t="str">
        <f t="shared" si="9"/>
        <v xml:space="preserve"> </v>
      </c>
      <c r="G118" s="67"/>
      <c r="H118" s="37" t="str">
        <f t="shared" si="8"/>
        <v xml:space="preserve"> </v>
      </c>
      <c r="I118" s="163" t="str">
        <f>IF(ISNUMBER(H119),H118+H119," ")</f>
        <v xml:space="preserve"> </v>
      </c>
      <c r="J118" s="165" t="str">
        <f>IF(ISNUMBER(I118),IF(B118="A",I118/$M$5,IF(B118="C",I118/$M$6," "))," ")</f>
        <v xml:space="preserve"> </v>
      </c>
      <c r="K118" s="167"/>
      <c r="L118" s="168"/>
      <c r="M118" s="168"/>
      <c r="N118" s="169"/>
    </row>
    <row r="119" spans="1:14" ht="13" thickBot="1" x14ac:dyDescent="0.3">
      <c r="A119" s="160"/>
      <c r="B119" s="162"/>
      <c r="C119" s="182"/>
      <c r="D119" s="65"/>
      <c r="E119" s="65"/>
      <c r="F119" s="31" t="str">
        <f t="shared" si="9"/>
        <v xml:space="preserve"> </v>
      </c>
      <c r="G119" s="65"/>
      <c r="H119" s="35" t="str">
        <f t="shared" si="8"/>
        <v xml:space="preserve"> </v>
      </c>
      <c r="I119" s="164"/>
      <c r="J119" s="166"/>
      <c r="K119" s="170"/>
      <c r="L119" s="171"/>
      <c r="M119" s="171"/>
      <c r="N119" s="172"/>
    </row>
    <row r="120" spans="1:14" ht="13" thickTop="1" x14ac:dyDescent="0.25">
      <c r="A120" s="173"/>
      <c r="B120" s="175"/>
      <c r="C120" s="183"/>
      <c r="D120" s="66"/>
      <c r="E120" s="66"/>
      <c r="F120" s="39" t="str">
        <f t="shared" si="9"/>
        <v xml:space="preserve"> </v>
      </c>
      <c r="G120" s="66"/>
      <c r="H120" s="36" t="str">
        <f t="shared" si="8"/>
        <v xml:space="preserve"> </v>
      </c>
      <c r="I120" s="177" t="str">
        <f>IF(ISNUMBER(H121),H120+H121," ")</f>
        <v xml:space="preserve"> </v>
      </c>
      <c r="J120" s="179" t="str">
        <f>IF(ISNUMBER(I120),IF(B120="A",I120/$M$5,IF(B120="C",I120/$M$6," "))," ")</f>
        <v xml:space="preserve"> </v>
      </c>
      <c r="K120" s="153"/>
      <c r="L120" s="154"/>
      <c r="M120" s="154"/>
      <c r="N120" s="155"/>
    </row>
    <row r="121" spans="1:14" x14ac:dyDescent="0.25">
      <c r="A121" s="174"/>
      <c r="B121" s="176"/>
      <c r="C121" s="184"/>
      <c r="D121" s="67"/>
      <c r="E121" s="67"/>
      <c r="F121" s="40" t="str">
        <f t="shared" si="9"/>
        <v xml:space="preserve"> </v>
      </c>
      <c r="G121" s="67"/>
      <c r="H121" s="37" t="str">
        <f t="shared" si="8"/>
        <v xml:space="preserve"> </v>
      </c>
      <c r="I121" s="178"/>
      <c r="J121" s="180"/>
      <c r="K121" s="156"/>
      <c r="L121" s="157"/>
      <c r="M121" s="157"/>
      <c r="N121" s="158"/>
    </row>
    <row r="122" spans="1:14" x14ac:dyDescent="0.25">
      <c r="A122" s="159"/>
      <c r="B122" s="161"/>
      <c r="C122" s="181"/>
      <c r="D122" s="67"/>
      <c r="E122" s="67"/>
      <c r="F122" s="38" t="str">
        <f t="shared" si="9"/>
        <v xml:space="preserve"> </v>
      </c>
      <c r="G122" s="67"/>
      <c r="H122" s="37" t="str">
        <f t="shared" si="8"/>
        <v xml:space="preserve"> </v>
      </c>
      <c r="I122" s="163" t="str">
        <f>IF(ISNUMBER(H123),H122+H123," ")</f>
        <v xml:space="preserve"> </v>
      </c>
      <c r="J122" s="165" t="str">
        <f>IF(ISNUMBER(I122),IF(B122="A",I122/$M$5,IF(B122="C",I122/$M$6," "))," ")</f>
        <v xml:space="preserve"> </v>
      </c>
      <c r="K122" s="167"/>
      <c r="L122" s="168"/>
      <c r="M122" s="168"/>
      <c r="N122" s="169"/>
    </row>
    <row r="123" spans="1:14" ht="13" thickBot="1" x14ac:dyDescent="0.3">
      <c r="A123" s="160"/>
      <c r="B123" s="162"/>
      <c r="C123" s="182"/>
      <c r="D123" s="65"/>
      <c r="E123" s="65"/>
      <c r="F123" s="31" t="str">
        <f t="shared" si="9"/>
        <v xml:space="preserve"> </v>
      </c>
      <c r="G123" s="65"/>
      <c r="H123" s="35" t="str">
        <f t="shared" si="8"/>
        <v xml:space="preserve"> </v>
      </c>
      <c r="I123" s="164"/>
      <c r="J123" s="166"/>
      <c r="K123" s="170"/>
      <c r="L123" s="171"/>
      <c r="M123" s="171"/>
      <c r="N123" s="172"/>
    </row>
    <row r="124" spans="1:14" ht="13" thickTop="1" x14ac:dyDescent="0.25">
      <c r="A124" s="173"/>
      <c r="B124" s="175"/>
      <c r="C124" s="183"/>
      <c r="D124" s="66"/>
      <c r="E124" s="66"/>
      <c r="F124" s="39" t="str">
        <f t="shared" si="9"/>
        <v xml:space="preserve"> </v>
      </c>
      <c r="G124" s="66"/>
      <c r="H124" s="36" t="str">
        <f t="shared" si="8"/>
        <v xml:space="preserve"> </v>
      </c>
      <c r="I124" s="177" t="str">
        <f>IF(ISNUMBER(H125),H124+H125," ")</f>
        <v xml:space="preserve"> </v>
      </c>
      <c r="J124" s="179" t="str">
        <f>IF(ISNUMBER(I124),IF(B124="A",I124/$M$5,IF(B124="C",I124/$M$6," "))," ")</f>
        <v xml:space="preserve"> </v>
      </c>
      <c r="K124" s="153"/>
      <c r="L124" s="154"/>
      <c r="M124" s="154"/>
      <c r="N124" s="155"/>
    </row>
    <row r="125" spans="1:14" x14ac:dyDescent="0.25">
      <c r="A125" s="174"/>
      <c r="B125" s="176"/>
      <c r="C125" s="184"/>
      <c r="D125" s="67"/>
      <c r="E125" s="67"/>
      <c r="F125" s="40" t="str">
        <f t="shared" si="9"/>
        <v xml:space="preserve"> </v>
      </c>
      <c r="G125" s="67"/>
      <c r="H125" s="37" t="str">
        <f t="shared" si="8"/>
        <v xml:space="preserve"> </v>
      </c>
      <c r="I125" s="178"/>
      <c r="J125" s="180"/>
      <c r="K125" s="156"/>
      <c r="L125" s="157"/>
      <c r="M125" s="157"/>
      <c r="N125" s="158"/>
    </row>
    <row r="126" spans="1:14" x14ac:dyDescent="0.25">
      <c r="A126" s="159"/>
      <c r="B126" s="161"/>
      <c r="C126" s="181"/>
      <c r="D126" s="67"/>
      <c r="E126" s="67"/>
      <c r="F126" s="38" t="str">
        <f t="shared" si="9"/>
        <v xml:space="preserve"> </v>
      </c>
      <c r="G126" s="67"/>
      <c r="H126" s="37" t="str">
        <f t="shared" si="8"/>
        <v xml:space="preserve"> </v>
      </c>
      <c r="I126" s="163" t="str">
        <f>IF(ISNUMBER(H127),H126+H127," ")</f>
        <v xml:space="preserve"> </v>
      </c>
      <c r="J126" s="165" t="str">
        <f>IF(ISNUMBER(I126),IF(B126="A",I126/$M$5,IF(B126="C",I126/$M$6," "))," ")</f>
        <v xml:space="preserve"> </v>
      </c>
      <c r="K126" s="167"/>
      <c r="L126" s="168"/>
      <c r="M126" s="168"/>
      <c r="N126" s="169"/>
    </row>
    <row r="127" spans="1:14" ht="13" thickBot="1" x14ac:dyDescent="0.3">
      <c r="A127" s="160"/>
      <c r="B127" s="162"/>
      <c r="C127" s="182"/>
      <c r="D127" s="65"/>
      <c r="E127" s="65"/>
      <c r="F127" s="31" t="str">
        <f t="shared" si="9"/>
        <v xml:space="preserve"> </v>
      </c>
      <c r="G127" s="65"/>
      <c r="H127" s="35" t="str">
        <f t="shared" si="8"/>
        <v xml:space="preserve"> </v>
      </c>
      <c r="I127" s="164"/>
      <c r="J127" s="166"/>
      <c r="K127" s="170"/>
      <c r="L127" s="171"/>
      <c r="M127" s="171"/>
      <c r="N127" s="172"/>
    </row>
    <row r="128" spans="1:14" ht="13" thickTop="1" x14ac:dyDescent="0.25">
      <c r="A128" s="173"/>
      <c r="B128" s="175"/>
      <c r="C128" s="183"/>
      <c r="D128" s="66"/>
      <c r="E128" s="66"/>
      <c r="F128" s="39" t="str">
        <f t="shared" si="9"/>
        <v xml:space="preserve"> </v>
      </c>
      <c r="G128" s="66"/>
      <c r="H128" s="36" t="str">
        <f t="shared" si="8"/>
        <v xml:space="preserve"> </v>
      </c>
      <c r="I128" s="177" t="str">
        <f>IF(ISNUMBER(H129),H128+H129," ")</f>
        <v xml:space="preserve"> </v>
      </c>
      <c r="J128" s="179" t="str">
        <f>IF(ISNUMBER(I128),IF(B128="A",I128/$M$5,IF(B128="C",I128/$M$6," "))," ")</f>
        <v xml:space="preserve"> </v>
      </c>
      <c r="K128" s="153"/>
      <c r="L128" s="154"/>
      <c r="M128" s="154"/>
      <c r="N128" s="155"/>
    </row>
    <row r="129" spans="1:14" x14ac:dyDescent="0.25">
      <c r="A129" s="174"/>
      <c r="B129" s="176"/>
      <c r="C129" s="184"/>
      <c r="D129" s="67"/>
      <c r="E129" s="67"/>
      <c r="F129" s="40" t="str">
        <f t="shared" si="9"/>
        <v xml:space="preserve"> </v>
      </c>
      <c r="G129" s="67"/>
      <c r="H129" s="37" t="str">
        <f t="shared" si="8"/>
        <v xml:space="preserve"> </v>
      </c>
      <c r="I129" s="178"/>
      <c r="J129" s="180"/>
      <c r="K129" s="156"/>
      <c r="L129" s="157"/>
      <c r="M129" s="157"/>
      <c r="N129" s="158"/>
    </row>
    <row r="130" spans="1:14" x14ac:dyDescent="0.25">
      <c r="A130" s="159"/>
      <c r="B130" s="161"/>
      <c r="C130" s="181"/>
      <c r="D130" s="67"/>
      <c r="E130" s="67"/>
      <c r="F130" s="38" t="str">
        <f t="shared" si="9"/>
        <v xml:space="preserve"> </v>
      </c>
      <c r="G130" s="67"/>
      <c r="H130" s="37" t="str">
        <f t="shared" si="8"/>
        <v xml:space="preserve"> </v>
      </c>
      <c r="I130" s="163" t="str">
        <f>IF(ISNUMBER(H131),H130+H131," ")</f>
        <v xml:space="preserve"> </v>
      </c>
      <c r="J130" s="165" t="str">
        <f>IF(ISNUMBER(I130),IF(B130="A",I130/$M$5,IF(B130="C",I130/$M$6," "))," ")</f>
        <v xml:space="preserve"> </v>
      </c>
      <c r="K130" s="167"/>
      <c r="L130" s="168"/>
      <c r="M130" s="168"/>
      <c r="N130" s="169"/>
    </row>
    <row r="131" spans="1:14" ht="13" thickBot="1" x14ac:dyDescent="0.3">
      <c r="A131" s="160"/>
      <c r="B131" s="162"/>
      <c r="C131" s="182"/>
      <c r="D131" s="65"/>
      <c r="E131" s="65"/>
      <c r="F131" s="31" t="str">
        <f t="shared" si="9"/>
        <v xml:space="preserve"> </v>
      </c>
      <c r="G131" s="65"/>
      <c r="H131" s="35" t="str">
        <f t="shared" si="8"/>
        <v xml:space="preserve"> </v>
      </c>
      <c r="I131" s="164"/>
      <c r="J131" s="166"/>
      <c r="K131" s="170"/>
      <c r="L131" s="171"/>
      <c r="M131" s="171"/>
      <c r="N131" s="172"/>
    </row>
    <row r="132" spans="1:14" ht="13" hidden="1" thickTop="1" x14ac:dyDescent="0.25">
      <c r="C132" t="s">
        <v>20</v>
      </c>
    </row>
    <row r="133" spans="1:14" hidden="1" x14ac:dyDescent="0.25">
      <c r="C133" t="s">
        <v>21</v>
      </c>
    </row>
    <row r="134" spans="1:14" hidden="1" x14ac:dyDescent="0.25">
      <c r="C134" t="s">
        <v>29</v>
      </c>
    </row>
    <row r="135" spans="1:14" ht="13" thickTop="1" x14ac:dyDescent="0.25"/>
  </sheetData>
  <sheetProtection password="ED93" sheet="1" objects="1" scenarios="1" selectLockedCells="1"/>
  <mergeCells count="385">
    <mergeCell ref="C48:H48"/>
    <mergeCell ref="C49:H49"/>
    <mergeCell ref="C50:H50"/>
    <mergeCell ref="A51:B51"/>
    <mergeCell ref="A92:B95"/>
    <mergeCell ref="I92:J95"/>
    <mergeCell ref="C93:H93"/>
    <mergeCell ref="C94:H94"/>
    <mergeCell ref="C95:H95"/>
    <mergeCell ref="J87:J88"/>
    <mergeCell ref="A77:A78"/>
    <mergeCell ref="B77:B78"/>
    <mergeCell ref="A79:A80"/>
    <mergeCell ref="B79:B80"/>
    <mergeCell ref="C79:C80"/>
    <mergeCell ref="I79:I80"/>
    <mergeCell ref="C77:C78"/>
    <mergeCell ref="I77:I78"/>
    <mergeCell ref="J73:J74"/>
    <mergeCell ref="A69:A70"/>
    <mergeCell ref="B69:B70"/>
    <mergeCell ref="A71:A72"/>
    <mergeCell ref="B71:B72"/>
    <mergeCell ref="A73:A74"/>
    <mergeCell ref="A5:B5"/>
    <mergeCell ref="I1:J4"/>
    <mergeCell ref="C2:H2"/>
    <mergeCell ref="C3:H3"/>
    <mergeCell ref="C4:H4"/>
    <mergeCell ref="J130:J131"/>
    <mergeCell ref="K130:N131"/>
    <mergeCell ref="A130:A131"/>
    <mergeCell ref="B130:B131"/>
    <mergeCell ref="C130:C131"/>
    <mergeCell ref="I130:I131"/>
    <mergeCell ref="A126:A127"/>
    <mergeCell ref="B126:B127"/>
    <mergeCell ref="A128:A129"/>
    <mergeCell ref="B128:B129"/>
    <mergeCell ref="C128:C129"/>
    <mergeCell ref="I128:I129"/>
    <mergeCell ref="C126:C127"/>
    <mergeCell ref="I126:I127"/>
    <mergeCell ref="J122:J123"/>
    <mergeCell ref="K122:N123"/>
    <mergeCell ref="J124:J125"/>
    <mergeCell ref="K124:N125"/>
    <mergeCell ref="J128:J129"/>
    <mergeCell ref="K128:N129"/>
    <mergeCell ref="A122:A123"/>
    <mergeCell ref="B122:B123"/>
    <mergeCell ref="C122:C123"/>
    <mergeCell ref="I122:I123"/>
    <mergeCell ref="J126:J127"/>
    <mergeCell ref="K126:N127"/>
    <mergeCell ref="A124:A125"/>
    <mergeCell ref="B124:B125"/>
    <mergeCell ref="C124:C125"/>
    <mergeCell ref="I124:I125"/>
    <mergeCell ref="K114:N115"/>
    <mergeCell ref="J116:J117"/>
    <mergeCell ref="K116:N117"/>
    <mergeCell ref="J120:J121"/>
    <mergeCell ref="K120:N121"/>
    <mergeCell ref="A114:A115"/>
    <mergeCell ref="B114:B115"/>
    <mergeCell ref="C114:C115"/>
    <mergeCell ref="I114:I115"/>
    <mergeCell ref="J118:J119"/>
    <mergeCell ref="K118:N119"/>
    <mergeCell ref="A116:A117"/>
    <mergeCell ref="B116:B117"/>
    <mergeCell ref="C116:C117"/>
    <mergeCell ref="I116:I117"/>
    <mergeCell ref="A118:A119"/>
    <mergeCell ref="B118:B119"/>
    <mergeCell ref="A120:A121"/>
    <mergeCell ref="B120:B121"/>
    <mergeCell ref="C120:C121"/>
    <mergeCell ref="I120:I121"/>
    <mergeCell ref="C118:C119"/>
    <mergeCell ref="I118:I119"/>
    <mergeCell ref="J114:J115"/>
    <mergeCell ref="K106:N107"/>
    <mergeCell ref="J108:J109"/>
    <mergeCell ref="K108:N109"/>
    <mergeCell ref="J112:J113"/>
    <mergeCell ref="K112:N113"/>
    <mergeCell ref="A106:A107"/>
    <mergeCell ref="B106:B107"/>
    <mergeCell ref="C106:C107"/>
    <mergeCell ref="I106:I107"/>
    <mergeCell ref="J110:J111"/>
    <mergeCell ref="K110:N111"/>
    <mergeCell ref="A108:A109"/>
    <mergeCell ref="B108:B109"/>
    <mergeCell ref="C108:C109"/>
    <mergeCell ref="I108:I109"/>
    <mergeCell ref="A110:A111"/>
    <mergeCell ref="B110:B111"/>
    <mergeCell ref="A112:A113"/>
    <mergeCell ref="B112:B113"/>
    <mergeCell ref="C112:C113"/>
    <mergeCell ref="I112:I113"/>
    <mergeCell ref="C110:C111"/>
    <mergeCell ref="I110:I111"/>
    <mergeCell ref="J106:J107"/>
    <mergeCell ref="J102:J103"/>
    <mergeCell ref="A100:A101"/>
    <mergeCell ref="B100:B101"/>
    <mergeCell ref="C100:C101"/>
    <mergeCell ref="I100:I101"/>
    <mergeCell ref="J100:J101"/>
    <mergeCell ref="K102:N103"/>
    <mergeCell ref="A104:A105"/>
    <mergeCell ref="B104:B105"/>
    <mergeCell ref="C104:C105"/>
    <mergeCell ref="I104:I105"/>
    <mergeCell ref="J104:J105"/>
    <mergeCell ref="K104:N105"/>
    <mergeCell ref="A102:A103"/>
    <mergeCell ref="B102:B103"/>
    <mergeCell ref="C102:C103"/>
    <mergeCell ref="I102:I103"/>
    <mergeCell ref="K100:N101"/>
    <mergeCell ref="K95:K96"/>
    <mergeCell ref="M95:N95"/>
    <mergeCell ref="M96:N96"/>
    <mergeCell ref="A98:A99"/>
    <mergeCell ref="B98:B99"/>
    <mergeCell ref="C98:C99"/>
    <mergeCell ref="D98:D99"/>
    <mergeCell ref="K98:N99"/>
    <mergeCell ref="E98:E99"/>
    <mergeCell ref="F98:F99"/>
    <mergeCell ref="G98:G99"/>
    <mergeCell ref="A96:B96"/>
    <mergeCell ref="I98:I99"/>
    <mergeCell ref="J98:J99"/>
    <mergeCell ref="H98:H99"/>
    <mergeCell ref="J79:J80"/>
    <mergeCell ref="K79:N80"/>
    <mergeCell ref="K47:L47"/>
    <mergeCell ref="M47:N47"/>
    <mergeCell ref="K48:L48"/>
    <mergeCell ref="M48:N48"/>
    <mergeCell ref="A47:B50"/>
    <mergeCell ref="I47:J50"/>
    <mergeCell ref="A89:A90"/>
    <mergeCell ref="B89:B90"/>
    <mergeCell ref="C89:C90"/>
    <mergeCell ref="I89:I90"/>
    <mergeCell ref="J89:J90"/>
    <mergeCell ref="K89:N90"/>
    <mergeCell ref="A85:A86"/>
    <mergeCell ref="B85:B86"/>
    <mergeCell ref="A87:A88"/>
    <mergeCell ref="B87:B88"/>
    <mergeCell ref="C87:C88"/>
    <mergeCell ref="I87:I88"/>
    <mergeCell ref="C85:C86"/>
    <mergeCell ref="I85:I86"/>
    <mergeCell ref="J81:J82"/>
    <mergeCell ref="K81:N82"/>
    <mergeCell ref="K87:N88"/>
    <mergeCell ref="A81:A82"/>
    <mergeCell ref="B81:B82"/>
    <mergeCell ref="C81:C82"/>
    <mergeCell ref="I81:I82"/>
    <mergeCell ref="J85:J86"/>
    <mergeCell ref="K85:N86"/>
    <mergeCell ref="A83:A84"/>
    <mergeCell ref="B83:B84"/>
    <mergeCell ref="C83:C84"/>
    <mergeCell ref="I83:I84"/>
    <mergeCell ref="J83:J84"/>
    <mergeCell ref="K83:N84"/>
    <mergeCell ref="J77:J78"/>
    <mergeCell ref="K77:N78"/>
    <mergeCell ref="C71:C72"/>
    <mergeCell ref="I71:I72"/>
    <mergeCell ref="C69:C70"/>
    <mergeCell ref="I69:I70"/>
    <mergeCell ref="A75:A76"/>
    <mergeCell ref="B75:B76"/>
    <mergeCell ref="C75:C76"/>
    <mergeCell ref="I75:I76"/>
    <mergeCell ref="J75:J76"/>
    <mergeCell ref="K75:N76"/>
    <mergeCell ref="J67:J68"/>
    <mergeCell ref="K67:N68"/>
    <mergeCell ref="J71:J72"/>
    <mergeCell ref="K71:N72"/>
    <mergeCell ref="B65:B66"/>
    <mergeCell ref="C65:C66"/>
    <mergeCell ref="I65:I66"/>
    <mergeCell ref="J65:J66"/>
    <mergeCell ref="K73:N74"/>
    <mergeCell ref="J69:J70"/>
    <mergeCell ref="K69:N70"/>
    <mergeCell ref="B73:B74"/>
    <mergeCell ref="C73:C74"/>
    <mergeCell ref="I73:I74"/>
    <mergeCell ref="A67:A68"/>
    <mergeCell ref="B67:B68"/>
    <mergeCell ref="C67:C68"/>
    <mergeCell ref="I67:I68"/>
    <mergeCell ref="I59:I60"/>
    <mergeCell ref="A61:A62"/>
    <mergeCell ref="B61:B62"/>
    <mergeCell ref="A57:A58"/>
    <mergeCell ref="B57:B58"/>
    <mergeCell ref="C57:C58"/>
    <mergeCell ref="A63:A64"/>
    <mergeCell ref="B63:B64"/>
    <mergeCell ref="C63:C64"/>
    <mergeCell ref="I63:I64"/>
    <mergeCell ref="K57:N58"/>
    <mergeCell ref="C61:C62"/>
    <mergeCell ref="I61:I62"/>
    <mergeCell ref="J57:J58"/>
    <mergeCell ref="A65:A66"/>
    <mergeCell ref="K59:N60"/>
    <mergeCell ref="J63:J64"/>
    <mergeCell ref="K63:N64"/>
    <mergeCell ref="I57:I58"/>
    <mergeCell ref="J61:J62"/>
    <mergeCell ref="J59:J60"/>
    <mergeCell ref="K65:N66"/>
    <mergeCell ref="I55:I56"/>
    <mergeCell ref="J55:J56"/>
    <mergeCell ref="K55:N56"/>
    <mergeCell ref="A53:A54"/>
    <mergeCell ref="B53:B54"/>
    <mergeCell ref="C53:C54"/>
    <mergeCell ref="D53:D54"/>
    <mergeCell ref="I53:I54"/>
    <mergeCell ref="J53:J54"/>
    <mergeCell ref="E53:E54"/>
    <mergeCell ref="K93:L93"/>
    <mergeCell ref="M93:N93"/>
    <mergeCell ref="A44:A45"/>
    <mergeCell ref="B44:B45"/>
    <mergeCell ref="C44:C45"/>
    <mergeCell ref="I44:I45"/>
    <mergeCell ref="J44:J45"/>
    <mergeCell ref="K44:N45"/>
    <mergeCell ref="K50:K51"/>
    <mergeCell ref="M50:N50"/>
    <mergeCell ref="M51:N51"/>
    <mergeCell ref="F53:F54"/>
    <mergeCell ref="G53:G54"/>
    <mergeCell ref="H53:H54"/>
    <mergeCell ref="K61:N62"/>
    <mergeCell ref="A59:A60"/>
    <mergeCell ref="B59:B60"/>
    <mergeCell ref="C59:C60"/>
    <mergeCell ref="K53:N54"/>
    <mergeCell ref="K92:L92"/>
    <mergeCell ref="M92:N92"/>
    <mergeCell ref="A55:A56"/>
    <mergeCell ref="B55:B56"/>
    <mergeCell ref="C55:C56"/>
    <mergeCell ref="J40:J41"/>
    <mergeCell ref="K40:N41"/>
    <mergeCell ref="A42:A43"/>
    <mergeCell ref="B42:B43"/>
    <mergeCell ref="C42:C43"/>
    <mergeCell ref="I42:I43"/>
    <mergeCell ref="J42:J43"/>
    <mergeCell ref="K42:N43"/>
    <mergeCell ref="A40:A41"/>
    <mergeCell ref="B40:B41"/>
    <mergeCell ref="C40:C41"/>
    <mergeCell ref="I40:I41"/>
    <mergeCell ref="A1:B4"/>
    <mergeCell ref="K2:L2"/>
    <mergeCell ref="M2:N2"/>
    <mergeCell ref="K3:L3"/>
    <mergeCell ref="M3:N3"/>
    <mergeCell ref="J14:J15"/>
    <mergeCell ref="K14:N15"/>
    <mergeCell ref="J12:J13"/>
    <mergeCell ref="K12:N13"/>
    <mergeCell ref="I10:I11"/>
    <mergeCell ref="J8:J9"/>
    <mergeCell ref="J10:J11"/>
    <mergeCell ref="M5:N5"/>
    <mergeCell ref="K5:K6"/>
    <mergeCell ref="M6:N6"/>
    <mergeCell ref="K10:N11"/>
    <mergeCell ref="K8:N9"/>
    <mergeCell ref="E6:I6"/>
    <mergeCell ref="H8:H9"/>
    <mergeCell ref="E8:E9"/>
    <mergeCell ref="A8:A9"/>
    <mergeCell ref="B8:B9"/>
    <mergeCell ref="I8:I9"/>
    <mergeCell ref="C10:C11"/>
    <mergeCell ref="A10:A11"/>
    <mergeCell ref="B10:B11"/>
    <mergeCell ref="G8:G9"/>
    <mergeCell ref="C8:C9"/>
    <mergeCell ref="D8:D9"/>
    <mergeCell ref="F8:F9"/>
    <mergeCell ref="A12:A13"/>
    <mergeCell ref="B12:B13"/>
    <mergeCell ref="I12:I13"/>
    <mergeCell ref="A14:A15"/>
    <mergeCell ref="B14:B15"/>
    <mergeCell ref="I14:I15"/>
    <mergeCell ref="C12:C13"/>
    <mergeCell ref="C14:C15"/>
    <mergeCell ref="K18:N19"/>
    <mergeCell ref="A16:A17"/>
    <mergeCell ref="B16:B17"/>
    <mergeCell ref="I16:I17"/>
    <mergeCell ref="J16:J17"/>
    <mergeCell ref="K16:N17"/>
    <mergeCell ref="A18:A19"/>
    <mergeCell ref="B18:B19"/>
    <mergeCell ref="I18:I19"/>
    <mergeCell ref="J18:J19"/>
    <mergeCell ref="C16:C17"/>
    <mergeCell ref="C18:C19"/>
    <mergeCell ref="K22:N23"/>
    <mergeCell ref="A20:A21"/>
    <mergeCell ref="B20:B21"/>
    <mergeCell ref="I20:I21"/>
    <mergeCell ref="J20:J21"/>
    <mergeCell ref="K20:N21"/>
    <mergeCell ref="A22:A23"/>
    <mergeCell ref="B22:B23"/>
    <mergeCell ref="I22:I23"/>
    <mergeCell ref="J22:J23"/>
    <mergeCell ref="C20:C21"/>
    <mergeCell ref="C22:C23"/>
    <mergeCell ref="K26:N27"/>
    <mergeCell ref="A24:A25"/>
    <mergeCell ref="B24:B25"/>
    <mergeCell ref="I24:I25"/>
    <mergeCell ref="J24:J25"/>
    <mergeCell ref="K24:N25"/>
    <mergeCell ref="A26:A27"/>
    <mergeCell ref="B26:B27"/>
    <mergeCell ref="I26:I27"/>
    <mergeCell ref="J26:J27"/>
    <mergeCell ref="C24:C25"/>
    <mergeCell ref="C26:C27"/>
    <mergeCell ref="K30:N31"/>
    <mergeCell ref="A28:A29"/>
    <mergeCell ref="B28:B29"/>
    <mergeCell ref="I28:I29"/>
    <mergeCell ref="J28:J29"/>
    <mergeCell ref="K28:N29"/>
    <mergeCell ref="A30:A31"/>
    <mergeCell ref="B30:B31"/>
    <mergeCell ref="I30:I31"/>
    <mergeCell ref="J30:J31"/>
    <mergeCell ref="C28:C29"/>
    <mergeCell ref="C30:C31"/>
    <mergeCell ref="K34:N35"/>
    <mergeCell ref="A32:A33"/>
    <mergeCell ref="B32:B33"/>
    <mergeCell ref="I32:I33"/>
    <mergeCell ref="J32:J33"/>
    <mergeCell ref="K32:N33"/>
    <mergeCell ref="A34:A35"/>
    <mergeCell ref="B34:B35"/>
    <mergeCell ref="I34:I35"/>
    <mergeCell ref="J34:J35"/>
    <mergeCell ref="C32:C33"/>
    <mergeCell ref="C34:C35"/>
    <mergeCell ref="K38:N39"/>
    <mergeCell ref="A36:A37"/>
    <mergeCell ref="B36:B37"/>
    <mergeCell ref="I36:I37"/>
    <mergeCell ref="J36:J37"/>
    <mergeCell ref="K36:N37"/>
    <mergeCell ref="A38:A39"/>
    <mergeCell ref="B38:B39"/>
    <mergeCell ref="I38:I39"/>
    <mergeCell ref="J38:J39"/>
    <mergeCell ref="C36:C37"/>
    <mergeCell ref="C38:C39"/>
  </mergeCells>
  <phoneticPr fontId="0" type="noConversion"/>
  <dataValidations count="2">
    <dataValidation type="list" allowBlank="1" showInputMessage="1" showErrorMessage="1" sqref="B12:B45 B55:B90 B102:B131" xr:uid="{00000000-0002-0000-0100-000000000000}">
      <formula1>$C$132:$C$135</formula1>
    </dataValidation>
    <dataValidation type="list" showInputMessage="1" showErrorMessage="1" sqref="B10:B11 B100:B101" xr:uid="{00000000-0002-0000-0100-000001000000}">
      <formula1>$C$132:$C$134</formula1>
    </dataValidation>
  </dataValidations>
  <printOptions horizontalCentered="1"/>
  <pageMargins left="0" right="0" top="0" bottom="0" header="0" footer="0"/>
  <pageSetup orientation="landscape" blackAndWhite="1" horizontalDpi="4294967293" verticalDpi="300" r:id="rId1"/>
  <headerFooter alignWithMargins="0"/>
  <rowBreaks count="2" manualBreakCount="2">
    <brk id="45" max="16383" man="1"/>
    <brk id="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87"/>
  <sheetViews>
    <sheetView showGridLines="0" zoomScale="85" zoomScaleNormal="85" workbookViewId="0">
      <selection activeCell="O2" sqref="O2:P2"/>
    </sheetView>
  </sheetViews>
  <sheetFormatPr defaultColWidth="9.08984375" defaultRowHeight="12.5" x14ac:dyDescent="0.25"/>
  <cols>
    <col min="1" max="7" width="9.08984375" style="68"/>
    <col min="8" max="8" width="1.6328125" style="68" customWidth="1"/>
    <col min="9" max="21" width="9.08984375" style="68"/>
    <col min="22" max="22" width="0" style="68" hidden="1" customWidth="1"/>
    <col min="23" max="30" width="9.08984375" style="68"/>
    <col min="31" max="31" width="0" style="92" hidden="1" customWidth="1"/>
    <col min="32" max="33" width="0" style="68" hidden="1" customWidth="1"/>
    <col min="34" max="34" width="0" style="92" hidden="1" customWidth="1"/>
    <col min="35" max="35" width="0" style="68" hidden="1" customWidth="1"/>
    <col min="36" max="36" width="0" style="93" hidden="1" customWidth="1"/>
    <col min="37" max="16384" width="9.08984375" style="68"/>
  </cols>
  <sheetData>
    <row r="1" spans="1:36" x14ac:dyDescent="0.25">
      <c r="A1" s="220"/>
      <c r="B1" s="220"/>
      <c r="G1" s="69"/>
      <c r="H1" s="69"/>
      <c r="I1" s="69"/>
      <c r="J1" s="221"/>
      <c r="K1" s="221"/>
      <c r="L1" s="221"/>
    </row>
    <row r="2" spans="1:36" ht="13" x14ac:dyDescent="0.3">
      <c r="A2" s="220"/>
      <c r="B2" s="220"/>
      <c r="C2" s="217" t="s">
        <v>0</v>
      </c>
      <c r="D2" s="217"/>
      <c r="E2" s="217"/>
      <c r="F2" s="217"/>
      <c r="G2" s="217"/>
      <c r="H2" s="217"/>
      <c r="I2" s="217"/>
      <c r="J2" s="221"/>
      <c r="K2" s="221"/>
      <c r="L2" s="221"/>
      <c r="M2" s="123" t="s">
        <v>1</v>
      </c>
      <c r="N2" s="124"/>
      <c r="O2" s="118"/>
      <c r="P2" s="120"/>
    </row>
    <row r="3" spans="1:36" ht="13" x14ac:dyDescent="0.3">
      <c r="A3" s="220"/>
      <c r="B3" s="220"/>
      <c r="C3" s="217" t="s">
        <v>2</v>
      </c>
      <c r="D3" s="217"/>
      <c r="E3" s="217"/>
      <c r="F3" s="217"/>
      <c r="G3" s="217"/>
      <c r="H3" s="217"/>
      <c r="I3" s="217"/>
      <c r="J3" s="221"/>
      <c r="K3" s="221"/>
      <c r="L3" s="221"/>
      <c r="M3" s="123" t="s">
        <v>3</v>
      </c>
      <c r="N3" s="124"/>
      <c r="O3" s="191"/>
      <c r="P3" s="192"/>
    </row>
    <row r="4" spans="1:36" ht="13" x14ac:dyDescent="0.3">
      <c r="A4" s="220"/>
      <c r="B4" s="220"/>
      <c r="C4" s="217" t="s">
        <v>30</v>
      </c>
      <c r="D4" s="217"/>
      <c r="E4" s="217"/>
      <c r="F4" s="217"/>
      <c r="G4" s="217"/>
      <c r="H4" s="217"/>
      <c r="I4" s="217"/>
      <c r="J4" s="221"/>
      <c r="K4" s="221"/>
      <c r="L4" s="221"/>
      <c r="M4" s="4"/>
      <c r="N4" s="4"/>
      <c r="O4" s="4"/>
      <c r="P4" s="4"/>
    </row>
    <row r="5" spans="1:36" x14ac:dyDescent="0.25">
      <c r="A5" s="223" t="str">
        <f>'Full Range'!A5:B5</f>
        <v>Concrete 2023</v>
      </c>
      <c r="B5" s="223"/>
      <c r="M5" s="71"/>
      <c r="N5" s="72"/>
      <c r="O5" s="73"/>
      <c r="P5" s="73"/>
    </row>
    <row r="6" spans="1:36" ht="13" x14ac:dyDescent="0.3">
      <c r="E6" s="217" t="s">
        <v>32</v>
      </c>
      <c r="F6" s="217"/>
      <c r="G6" s="217"/>
      <c r="H6" s="217"/>
      <c r="I6" s="217"/>
      <c r="J6" s="217"/>
      <c r="K6" s="70"/>
      <c r="M6" s="71"/>
      <c r="N6" s="72"/>
      <c r="O6" s="73"/>
      <c r="P6" s="73"/>
    </row>
    <row r="7" spans="1:36" ht="13.5" thickBot="1" x14ac:dyDescent="0.35">
      <c r="E7" s="91"/>
      <c r="F7" s="91"/>
      <c r="G7" s="91"/>
      <c r="H7" s="91"/>
      <c r="I7" s="91"/>
      <c r="J7" s="91"/>
      <c r="K7" s="91"/>
      <c r="M7" s="71"/>
      <c r="N7" s="72"/>
      <c r="O7" s="73"/>
      <c r="P7" s="73"/>
    </row>
    <row r="8" spans="1:36" ht="14" thickTop="1" thickBot="1" x14ac:dyDescent="0.35">
      <c r="A8" s="229" t="s">
        <v>44</v>
      </c>
      <c r="B8" s="230"/>
      <c r="C8" s="230"/>
      <c r="D8" s="230"/>
      <c r="E8" s="230"/>
      <c r="F8" s="230"/>
      <c r="G8" s="231"/>
      <c r="I8" s="226" t="s">
        <v>43</v>
      </c>
      <c r="J8" s="227"/>
      <c r="K8" s="227"/>
      <c r="L8" s="227"/>
      <c r="M8" s="227"/>
      <c r="N8" s="227"/>
      <c r="O8" s="227"/>
      <c r="P8" s="228"/>
      <c r="V8" s="74" t="s">
        <v>34</v>
      </c>
    </row>
    <row r="9" spans="1:36" x14ac:dyDescent="0.25">
      <c r="A9" s="224" t="s">
        <v>4</v>
      </c>
      <c r="B9" s="218" t="s">
        <v>33</v>
      </c>
      <c r="C9" s="222" t="s">
        <v>37</v>
      </c>
      <c r="D9" s="222" t="s">
        <v>36</v>
      </c>
      <c r="E9" s="222" t="s">
        <v>38</v>
      </c>
      <c r="F9" s="232" t="s">
        <v>39</v>
      </c>
      <c r="G9" s="236" t="s">
        <v>11</v>
      </c>
      <c r="H9" s="81"/>
      <c r="I9" s="238" t="s">
        <v>4</v>
      </c>
      <c r="J9" s="218" t="s">
        <v>33</v>
      </c>
      <c r="K9" s="90" t="s">
        <v>40</v>
      </c>
      <c r="L9" s="222" t="s">
        <v>37</v>
      </c>
      <c r="M9" s="222" t="s">
        <v>36</v>
      </c>
      <c r="N9" s="222" t="s">
        <v>38</v>
      </c>
      <c r="O9" s="232" t="s">
        <v>39</v>
      </c>
      <c r="P9" s="234" t="s">
        <v>11</v>
      </c>
      <c r="V9" s="74" t="s">
        <v>35</v>
      </c>
      <c r="AG9" s="68">
        <v>32</v>
      </c>
      <c r="AH9" s="92">
        <v>8.3436000000000003</v>
      </c>
      <c r="AJ9" s="93">
        <f>(AH17-AH9)/8</f>
        <v>1.8750000000000711E-4</v>
      </c>
    </row>
    <row r="10" spans="1:36" ht="13" thickBot="1" x14ac:dyDescent="0.3">
      <c r="A10" s="225"/>
      <c r="B10" s="219"/>
      <c r="C10" s="219"/>
      <c r="D10" s="219"/>
      <c r="E10" s="219"/>
      <c r="F10" s="233"/>
      <c r="G10" s="237"/>
      <c r="H10" s="82"/>
      <c r="I10" s="239"/>
      <c r="J10" s="219"/>
      <c r="K10" s="89" t="s">
        <v>41</v>
      </c>
      <c r="L10" s="219"/>
      <c r="M10" s="219"/>
      <c r="N10" s="219"/>
      <c r="O10" s="233"/>
      <c r="P10" s="235"/>
      <c r="AG10" s="68">
        <v>33</v>
      </c>
      <c r="AH10" s="92">
        <f>AH9+AJ$9</f>
        <v>8.3437875000000012</v>
      </c>
    </row>
    <row r="11" spans="1:36" x14ac:dyDescent="0.25">
      <c r="A11" s="106"/>
      <c r="B11" s="85"/>
      <c r="C11" s="86"/>
      <c r="D11" s="87">
        <f>IF(B11="Gallons",C11*8.33,C11)</f>
        <v>0</v>
      </c>
      <c r="E11" s="86"/>
      <c r="F11" s="88" t="str">
        <f>IF(ISBLANK(E11),"",E11-D11)</f>
        <v/>
      </c>
      <c r="G11" s="107" t="e">
        <f>F11/D11</f>
        <v>#VALUE!</v>
      </c>
      <c r="H11" s="83"/>
      <c r="I11" s="95"/>
      <c r="J11" s="85"/>
      <c r="K11" s="85"/>
      <c r="L11" s="86"/>
      <c r="M11" s="87">
        <f>IF(J11="Gallons",L11*AE11,L11)</f>
        <v>0</v>
      </c>
      <c r="N11" s="86"/>
      <c r="O11" s="88" t="str">
        <f>IF(ISBLANK(N11),"",N11-M11)</f>
        <v/>
      </c>
      <c r="P11" s="96" t="e">
        <f>O11/M11</f>
        <v>#VALUE!</v>
      </c>
      <c r="AE11" s="92" t="e">
        <f>LOOKUP(K11,$AG$9:$AG$187,$AH$9:$AH$187)</f>
        <v>#N/A</v>
      </c>
      <c r="AG11" s="68">
        <v>34</v>
      </c>
      <c r="AH11" s="92">
        <f t="shared" ref="AH11:AH16" si="0">AH10+AJ$9</f>
        <v>8.3439750000000004</v>
      </c>
    </row>
    <row r="12" spans="1:36" x14ac:dyDescent="0.25">
      <c r="A12" s="108"/>
      <c r="B12" s="50"/>
      <c r="C12" s="80"/>
      <c r="D12" s="84">
        <f t="shared" ref="D12:D32" si="1">IF(B12="Gallons",C12*8.33,C12)</f>
        <v>0</v>
      </c>
      <c r="E12" s="80"/>
      <c r="F12" s="75" t="str">
        <f t="shared" ref="F12:F32" si="2">IF(ISBLANK(E12),"",E12-D12)</f>
        <v/>
      </c>
      <c r="G12" s="109" t="e">
        <f t="shared" ref="G12:G32" si="3">F12/D12</f>
        <v>#VALUE!</v>
      </c>
      <c r="H12" s="83"/>
      <c r="I12" s="97"/>
      <c r="J12" s="50"/>
      <c r="K12" s="50"/>
      <c r="L12" s="80"/>
      <c r="M12" s="84">
        <f>IF(J12="Gallons",L12*AE12,L12)</f>
        <v>0</v>
      </c>
      <c r="N12" s="80"/>
      <c r="O12" s="75" t="str">
        <f t="shared" ref="O12:O32" si="4">IF(ISBLANK(N12),"",N12-M12)</f>
        <v/>
      </c>
      <c r="P12" s="98" t="e">
        <f t="shared" ref="P12:P32" si="5">O12/M12</f>
        <v>#VALUE!</v>
      </c>
      <c r="AE12" s="92" t="e">
        <f t="shared" ref="AE12:AE32" si="6">LOOKUP(K12,$AG$9:$AG$187,$AH$9:$AH$187)</f>
        <v>#N/A</v>
      </c>
      <c r="AG12" s="68">
        <v>35</v>
      </c>
      <c r="AH12" s="92">
        <f t="shared" si="0"/>
        <v>8.3441624999999995</v>
      </c>
    </row>
    <row r="13" spans="1:36" x14ac:dyDescent="0.25">
      <c r="A13" s="108"/>
      <c r="B13" s="50"/>
      <c r="C13" s="80"/>
      <c r="D13" s="84">
        <f t="shared" si="1"/>
        <v>0</v>
      </c>
      <c r="E13" s="80"/>
      <c r="F13" s="75" t="str">
        <f t="shared" si="2"/>
        <v/>
      </c>
      <c r="G13" s="109" t="e">
        <f t="shared" si="3"/>
        <v>#VALUE!</v>
      </c>
      <c r="H13" s="83"/>
      <c r="I13" s="97"/>
      <c r="J13" s="50"/>
      <c r="K13" s="50"/>
      <c r="L13" s="80"/>
      <c r="M13" s="84">
        <f t="shared" ref="M13:M31" si="7">IF(J13="Gallons",L13*AE13,L13)</f>
        <v>0</v>
      </c>
      <c r="N13" s="80"/>
      <c r="O13" s="75" t="str">
        <f t="shared" si="4"/>
        <v/>
      </c>
      <c r="P13" s="98" t="e">
        <f t="shared" si="5"/>
        <v>#VALUE!</v>
      </c>
      <c r="AE13" s="92" t="e">
        <f t="shared" si="6"/>
        <v>#N/A</v>
      </c>
      <c r="AG13" s="68">
        <v>36</v>
      </c>
      <c r="AH13" s="92">
        <f t="shared" si="0"/>
        <v>8.3443499999999986</v>
      </c>
    </row>
    <row r="14" spans="1:36" x14ac:dyDescent="0.25">
      <c r="A14" s="108"/>
      <c r="B14" s="50"/>
      <c r="C14" s="80"/>
      <c r="D14" s="84">
        <f t="shared" si="1"/>
        <v>0</v>
      </c>
      <c r="E14" s="80"/>
      <c r="F14" s="75" t="str">
        <f t="shared" si="2"/>
        <v/>
      </c>
      <c r="G14" s="109" t="e">
        <f t="shared" si="3"/>
        <v>#VALUE!</v>
      </c>
      <c r="H14" s="83"/>
      <c r="I14" s="97"/>
      <c r="J14" s="50"/>
      <c r="K14" s="50"/>
      <c r="L14" s="80"/>
      <c r="M14" s="84">
        <f t="shared" si="7"/>
        <v>0</v>
      </c>
      <c r="N14" s="80"/>
      <c r="O14" s="75" t="str">
        <f t="shared" si="4"/>
        <v/>
      </c>
      <c r="P14" s="98" t="e">
        <f t="shared" si="5"/>
        <v>#VALUE!</v>
      </c>
      <c r="AE14" s="92" t="e">
        <f t="shared" si="6"/>
        <v>#N/A</v>
      </c>
      <c r="AG14" s="68">
        <v>37</v>
      </c>
      <c r="AH14" s="92">
        <f t="shared" si="0"/>
        <v>8.3445374999999977</v>
      </c>
    </row>
    <row r="15" spans="1:36" x14ac:dyDescent="0.25">
      <c r="A15" s="108"/>
      <c r="B15" s="50"/>
      <c r="C15" s="80"/>
      <c r="D15" s="84">
        <f t="shared" si="1"/>
        <v>0</v>
      </c>
      <c r="E15" s="80"/>
      <c r="F15" s="75" t="str">
        <f t="shared" si="2"/>
        <v/>
      </c>
      <c r="G15" s="109" t="e">
        <f t="shared" si="3"/>
        <v>#VALUE!</v>
      </c>
      <c r="H15" s="83"/>
      <c r="I15" s="97"/>
      <c r="J15" s="50"/>
      <c r="K15" s="50"/>
      <c r="L15" s="80"/>
      <c r="M15" s="84">
        <f t="shared" si="7"/>
        <v>0</v>
      </c>
      <c r="N15" s="80"/>
      <c r="O15" s="75" t="str">
        <f t="shared" si="4"/>
        <v/>
      </c>
      <c r="P15" s="98" t="e">
        <f t="shared" si="5"/>
        <v>#VALUE!</v>
      </c>
      <c r="AE15" s="92" t="e">
        <f t="shared" si="6"/>
        <v>#N/A</v>
      </c>
      <c r="AG15" s="68">
        <v>38</v>
      </c>
      <c r="AH15" s="92">
        <f t="shared" si="0"/>
        <v>8.3447249999999968</v>
      </c>
    </row>
    <row r="16" spans="1:36" x14ac:dyDescent="0.25">
      <c r="A16" s="108"/>
      <c r="B16" s="50"/>
      <c r="C16" s="80"/>
      <c r="D16" s="84">
        <f t="shared" si="1"/>
        <v>0</v>
      </c>
      <c r="E16" s="80"/>
      <c r="F16" s="75" t="str">
        <f t="shared" si="2"/>
        <v/>
      </c>
      <c r="G16" s="109" t="e">
        <f t="shared" si="3"/>
        <v>#VALUE!</v>
      </c>
      <c r="H16" s="83"/>
      <c r="I16" s="97"/>
      <c r="J16" s="50"/>
      <c r="K16" s="50"/>
      <c r="L16" s="80"/>
      <c r="M16" s="84">
        <f t="shared" si="7"/>
        <v>0</v>
      </c>
      <c r="N16" s="80"/>
      <c r="O16" s="75" t="str">
        <f t="shared" si="4"/>
        <v/>
      </c>
      <c r="P16" s="98" t="e">
        <f t="shared" si="5"/>
        <v>#VALUE!</v>
      </c>
      <c r="AE16" s="92" t="e">
        <f t="shared" si="6"/>
        <v>#N/A</v>
      </c>
      <c r="AG16" s="68">
        <v>39</v>
      </c>
      <c r="AH16" s="92">
        <f t="shared" si="0"/>
        <v>8.344912499999996</v>
      </c>
    </row>
    <row r="17" spans="1:36" ht="13" x14ac:dyDescent="0.3">
      <c r="A17" s="108"/>
      <c r="B17" s="50"/>
      <c r="C17" s="80"/>
      <c r="D17" s="84">
        <f t="shared" si="1"/>
        <v>0</v>
      </c>
      <c r="E17" s="80"/>
      <c r="F17" s="75" t="str">
        <f t="shared" si="2"/>
        <v/>
      </c>
      <c r="G17" s="109" t="e">
        <f t="shared" si="3"/>
        <v>#VALUE!</v>
      </c>
      <c r="H17" s="83"/>
      <c r="I17" s="97"/>
      <c r="J17" s="50"/>
      <c r="K17" s="50"/>
      <c r="L17" s="80"/>
      <c r="M17" s="84">
        <f t="shared" si="7"/>
        <v>0</v>
      </c>
      <c r="N17" s="80"/>
      <c r="O17" s="75" t="str">
        <f t="shared" si="4"/>
        <v/>
      </c>
      <c r="P17" s="98" t="e">
        <f t="shared" si="5"/>
        <v>#VALUE!</v>
      </c>
      <c r="AE17" s="92" t="e">
        <f t="shared" si="6"/>
        <v>#N/A</v>
      </c>
      <c r="AG17" s="94">
        <v>40</v>
      </c>
      <c r="AH17" s="92">
        <v>8.3451000000000004</v>
      </c>
      <c r="AJ17" s="93">
        <f>(AH17-AH27)/10</f>
        <v>2.1000000000004349E-4</v>
      </c>
    </row>
    <row r="18" spans="1:36" x14ac:dyDescent="0.25">
      <c r="A18" s="108"/>
      <c r="B18" s="50"/>
      <c r="C18" s="80"/>
      <c r="D18" s="84">
        <f t="shared" si="1"/>
        <v>0</v>
      </c>
      <c r="E18" s="80"/>
      <c r="F18" s="75" t="str">
        <f t="shared" si="2"/>
        <v/>
      </c>
      <c r="G18" s="109" t="e">
        <f t="shared" si="3"/>
        <v>#VALUE!</v>
      </c>
      <c r="H18" s="83"/>
      <c r="I18" s="97"/>
      <c r="J18" s="50"/>
      <c r="K18" s="50"/>
      <c r="L18" s="80"/>
      <c r="M18" s="84">
        <f t="shared" si="7"/>
        <v>0</v>
      </c>
      <c r="N18" s="80"/>
      <c r="O18" s="75" t="str">
        <f t="shared" si="4"/>
        <v/>
      </c>
      <c r="P18" s="98" t="e">
        <f t="shared" si="5"/>
        <v>#VALUE!</v>
      </c>
      <c r="AE18" s="92" t="e">
        <f t="shared" si="6"/>
        <v>#N/A</v>
      </c>
      <c r="AG18" s="68">
        <v>41</v>
      </c>
      <c r="AH18" s="92">
        <f>AH17-AJ$17</f>
        <v>8.3448899999999995</v>
      </c>
    </row>
    <row r="19" spans="1:36" x14ac:dyDescent="0.25">
      <c r="A19" s="108"/>
      <c r="B19" s="50"/>
      <c r="C19" s="80"/>
      <c r="D19" s="84">
        <f t="shared" si="1"/>
        <v>0</v>
      </c>
      <c r="E19" s="80"/>
      <c r="F19" s="75" t="str">
        <f t="shared" si="2"/>
        <v/>
      </c>
      <c r="G19" s="109" t="e">
        <f t="shared" si="3"/>
        <v>#VALUE!</v>
      </c>
      <c r="H19" s="83"/>
      <c r="I19" s="97"/>
      <c r="J19" s="50"/>
      <c r="K19" s="50"/>
      <c r="L19" s="80"/>
      <c r="M19" s="84">
        <f t="shared" si="7"/>
        <v>0</v>
      </c>
      <c r="N19" s="80"/>
      <c r="O19" s="75" t="str">
        <f t="shared" si="4"/>
        <v/>
      </c>
      <c r="P19" s="98" t="e">
        <f t="shared" si="5"/>
        <v>#VALUE!</v>
      </c>
      <c r="AE19" s="92" t="e">
        <f t="shared" si="6"/>
        <v>#N/A</v>
      </c>
      <c r="AG19" s="68">
        <v>42</v>
      </c>
      <c r="AH19" s="92">
        <f t="shared" ref="AH19:AH26" si="8">AH18-AJ$17</f>
        <v>8.3446800000000003</v>
      </c>
    </row>
    <row r="20" spans="1:36" x14ac:dyDescent="0.25">
      <c r="A20" s="108"/>
      <c r="B20" s="50"/>
      <c r="C20" s="80"/>
      <c r="D20" s="84">
        <f t="shared" si="1"/>
        <v>0</v>
      </c>
      <c r="E20" s="80"/>
      <c r="F20" s="75" t="str">
        <f t="shared" si="2"/>
        <v/>
      </c>
      <c r="G20" s="109" t="e">
        <f t="shared" si="3"/>
        <v>#VALUE!</v>
      </c>
      <c r="H20" s="83"/>
      <c r="I20" s="97"/>
      <c r="J20" s="50"/>
      <c r="K20" s="50"/>
      <c r="L20" s="80"/>
      <c r="M20" s="84">
        <f t="shared" si="7"/>
        <v>0</v>
      </c>
      <c r="N20" s="80"/>
      <c r="O20" s="75" t="str">
        <f t="shared" si="4"/>
        <v/>
      </c>
      <c r="P20" s="98" t="e">
        <f t="shared" si="5"/>
        <v>#VALUE!</v>
      </c>
      <c r="AE20" s="92" t="e">
        <f t="shared" si="6"/>
        <v>#N/A</v>
      </c>
      <c r="AG20" s="68">
        <v>43</v>
      </c>
      <c r="AH20" s="92">
        <f t="shared" si="8"/>
        <v>8.3444700000000012</v>
      </c>
    </row>
    <row r="21" spans="1:36" x14ac:dyDescent="0.25">
      <c r="A21" s="108"/>
      <c r="B21" s="50"/>
      <c r="C21" s="80"/>
      <c r="D21" s="84">
        <f t="shared" si="1"/>
        <v>0</v>
      </c>
      <c r="E21" s="80"/>
      <c r="F21" s="75" t="str">
        <f t="shared" si="2"/>
        <v/>
      </c>
      <c r="G21" s="109" t="e">
        <f t="shared" si="3"/>
        <v>#VALUE!</v>
      </c>
      <c r="H21" s="83"/>
      <c r="I21" s="97"/>
      <c r="J21" s="50"/>
      <c r="K21" s="50"/>
      <c r="L21" s="80"/>
      <c r="M21" s="84">
        <f t="shared" si="7"/>
        <v>0</v>
      </c>
      <c r="N21" s="80"/>
      <c r="O21" s="75" t="str">
        <f t="shared" si="4"/>
        <v/>
      </c>
      <c r="P21" s="98" t="e">
        <f t="shared" si="5"/>
        <v>#VALUE!</v>
      </c>
      <c r="AE21" s="92" t="e">
        <f t="shared" si="6"/>
        <v>#N/A</v>
      </c>
      <c r="AG21" s="68">
        <v>44</v>
      </c>
      <c r="AH21" s="92">
        <f t="shared" si="8"/>
        <v>8.344260000000002</v>
      </c>
    </row>
    <row r="22" spans="1:36" x14ac:dyDescent="0.25">
      <c r="A22" s="108"/>
      <c r="B22" s="50"/>
      <c r="C22" s="80"/>
      <c r="D22" s="84">
        <f t="shared" si="1"/>
        <v>0</v>
      </c>
      <c r="E22" s="80"/>
      <c r="F22" s="75" t="str">
        <f t="shared" si="2"/>
        <v/>
      </c>
      <c r="G22" s="109" t="e">
        <f t="shared" si="3"/>
        <v>#VALUE!</v>
      </c>
      <c r="H22" s="83"/>
      <c r="I22" s="97"/>
      <c r="J22" s="50"/>
      <c r="K22" s="50"/>
      <c r="L22" s="80"/>
      <c r="M22" s="84">
        <f t="shared" si="7"/>
        <v>0</v>
      </c>
      <c r="N22" s="80"/>
      <c r="O22" s="75" t="str">
        <f t="shared" si="4"/>
        <v/>
      </c>
      <c r="P22" s="98" t="e">
        <f t="shared" si="5"/>
        <v>#VALUE!</v>
      </c>
      <c r="AE22" s="92" t="e">
        <f t="shared" si="6"/>
        <v>#N/A</v>
      </c>
      <c r="AG22" s="68">
        <v>45</v>
      </c>
      <c r="AH22" s="92">
        <f t="shared" si="8"/>
        <v>8.3440500000000029</v>
      </c>
    </row>
    <row r="23" spans="1:36" x14ac:dyDescent="0.25">
      <c r="A23" s="108"/>
      <c r="B23" s="50"/>
      <c r="C23" s="80"/>
      <c r="D23" s="84">
        <f t="shared" si="1"/>
        <v>0</v>
      </c>
      <c r="E23" s="80"/>
      <c r="F23" s="75" t="str">
        <f t="shared" si="2"/>
        <v/>
      </c>
      <c r="G23" s="109" t="e">
        <f t="shared" si="3"/>
        <v>#VALUE!</v>
      </c>
      <c r="H23" s="83"/>
      <c r="I23" s="97"/>
      <c r="J23" s="50"/>
      <c r="K23" s="50"/>
      <c r="L23" s="80"/>
      <c r="M23" s="84">
        <f t="shared" si="7"/>
        <v>0</v>
      </c>
      <c r="N23" s="80"/>
      <c r="O23" s="75" t="str">
        <f t="shared" si="4"/>
        <v/>
      </c>
      <c r="P23" s="98" t="e">
        <f t="shared" si="5"/>
        <v>#VALUE!</v>
      </c>
      <c r="AE23" s="92" t="e">
        <f t="shared" si="6"/>
        <v>#N/A</v>
      </c>
      <c r="AG23" s="68">
        <v>46</v>
      </c>
      <c r="AH23" s="92">
        <f t="shared" si="8"/>
        <v>8.3438400000000037</v>
      </c>
    </row>
    <row r="24" spans="1:36" x14ac:dyDescent="0.25">
      <c r="A24" s="108"/>
      <c r="B24" s="50"/>
      <c r="C24" s="80"/>
      <c r="D24" s="84">
        <f t="shared" si="1"/>
        <v>0</v>
      </c>
      <c r="E24" s="80"/>
      <c r="F24" s="75" t="str">
        <f t="shared" si="2"/>
        <v/>
      </c>
      <c r="G24" s="109" t="e">
        <f t="shared" si="3"/>
        <v>#VALUE!</v>
      </c>
      <c r="H24" s="83"/>
      <c r="I24" s="97"/>
      <c r="J24" s="50"/>
      <c r="K24" s="50"/>
      <c r="L24" s="80"/>
      <c r="M24" s="84">
        <f t="shared" si="7"/>
        <v>0</v>
      </c>
      <c r="N24" s="80"/>
      <c r="O24" s="75" t="str">
        <f t="shared" si="4"/>
        <v/>
      </c>
      <c r="P24" s="98" t="e">
        <f t="shared" si="5"/>
        <v>#VALUE!</v>
      </c>
      <c r="AE24" s="92" t="e">
        <f t="shared" si="6"/>
        <v>#N/A</v>
      </c>
      <c r="AG24" s="68">
        <v>47</v>
      </c>
      <c r="AH24" s="92">
        <f t="shared" si="8"/>
        <v>8.3436300000000045</v>
      </c>
    </row>
    <row r="25" spans="1:36" x14ac:dyDescent="0.25">
      <c r="A25" s="108"/>
      <c r="B25" s="50"/>
      <c r="C25" s="80"/>
      <c r="D25" s="84">
        <f t="shared" si="1"/>
        <v>0</v>
      </c>
      <c r="E25" s="80"/>
      <c r="F25" s="75" t="str">
        <f t="shared" si="2"/>
        <v/>
      </c>
      <c r="G25" s="109" t="e">
        <f t="shared" si="3"/>
        <v>#VALUE!</v>
      </c>
      <c r="H25" s="83"/>
      <c r="I25" s="97"/>
      <c r="J25" s="50"/>
      <c r="K25" s="50"/>
      <c r="L25" s="80"/>
      <c r="M25" s="84">
        <f t="shared" si="7"/>
        <v>0</v>
      </c>
      <c r="N25" s="80"/>
      <c r="O25" s="75" t="str">
        <f t="shared" si="4"/>
        <v/>
      </c>
      <c r="P25" s="98" t="e">
        <f t="shared" si="5"/>
        <v>#VALUE!</v>
      </c>
      <c r="AE25" s="92" t="e">
        <f t="shared" si="6"/>
        <v>#N/A</v>
      </c>
      <c r="AG25" s="68">
        <v>48</v>
      </c>
      <c r="AH25" s="92">
        <f t="shared" si="8"/>
        <v>8.3434200000000054</v>
      </c>
    </row>
    <row r="26" spans="1:36" x14ac:dyDescent="0.25">
      <c r="A26" s="108"/>
      <c r="B26" s="50"/>
      <c r="C26" s="80"/>
      <c r="D26" s="84">
        <f t="shared" si="1"/>
        <v>0</v>
      </c>
      <c r="E26" s="80"/>
      <c r="F26" s="75" t="str">
        <f t="shared" si="2"/>
        <v/>
      </c>
      <c r="G26" s="109" t="e">
        <f t="shared" si="3"/>
        <v>#VALUE!</v>
      </c>
      <c r="H26" s="83"/>
      <c r="I26" s="97"/>
      <c r="J26" s="50"/>
      <c r="K26" s="50"/>
      <c r="L26" s="80"/>
      <c r="M26" s="84">
        <f t="shared" si="7"/>
        <v>0</v>
      </c>
      <c r="N26" s="80"/>
      <c r="O26" s="75" t="str">
        <f t="shared" si="4"/>
        <v/>
      </c>
      <c r="P26" s="98" t="e">
        <f t="shared" si="5"/>
        <v>#VALUE!</v>
      </c>
      <c r="AE26" s="92" t="e">
        <f t="shared" si="6"/>
        <v>#N/A</v>
      </c>
      <c r="AG26" s="68">
        <v>49</v>
      </c>
      <c r="AH26" s="92">
        <f t="shared" si="8"/>
        <v>8.3432100000000062</v>
      </c>
    </row>
    <row r="27" spans="1:36" ht="13" x14ac:dyDescent="0.3">
      <c r="A27" s="108"/>
      <c r="B27" s="50"/>
      <c r="C27" s="80"/>
      <c r="D27" s="84">
        <f t="shared" si="1"/>
        <v>0</v>
      </c>
      <c r="E27" s="80"/>
      <c r="F27" s="75" t="str">
        <f t="shared" si="2"/>
        <v/>
      </c>
      <c r="G27" s="109" t="e">
        <f t="shared" si="3"/>
        <v>#VALUE!</v>
      </c>
      <c r="H27" s="83"/>
      <c r="I27" s="97"/>
      <c r="J27" s="50"/>
      <c r="K27" s="50"/>
      <c r="L27" s="80"/>
      <c r="M27" s="84">
        <f t="shared" si="7"/>
        <v>0</v>
      </c>
      <c r="N27" s="80"/>
      <c r="O27" s="75" t="str">
        <f t="shared" si="4"/>
        <v/>
      </c>
      <c r="P27" s="98" t="e">
        <f t="shared" si="5"/>
        <v>#VALUE!</v>
      </c>
      <c r="AE27" s="92" t="e">
        <f t="shared" si="6"/>
        <v>#N/A</v>
      </c>
      <c r="AG27" s="94">
        <v>50</v>
      </c>
      <c r="AH27" s="92">
        <v>8.343</v>
      </c>
      <c r="AJ27" s="93">
        <f>(AH27-AH37)/10</f>
        <v>5.200000000000315E-4</v>
      </c>
    </row>
    <row r="28" spans="1:36" x14ac:dyDescent="0.25">
      <c r="A28" s="108"/>
      <c r="B28" s="50"/>
      <c r="C28" s="80"/>
      <c r="D28" s="84">
        <f t="shared" si="1"/>
        <v>0</v>
      </c>
      <c r="E28" s="80"/>
      <c r="F28" s="75" t="str">
        <f t="shared" si="2"/>
        <v/>
      </c>
      <c r="G28" s="109" t="e">
        <f t="shared" si="3"/>
        <v>#VALUE!</v>
      </c>
      <c r="H28" s="83"/>
      <c r="I28" s="97"/>
      <c r="J28" s="50"/>
      <c r="K28" s="50"/>
      <c r="L28" s="80"/>
      <c r="M28" s="84">
        <f t="shared" si="7"/>
        <v>0</v>
      </c>
      <c r="N28" s="80"/>
      <c r="O28" s="75" t="str">
        <f t="shared" si="4"/>
        <v/>
      </c>
      <c r="P28" s="98" t="e">
        <f t="shared" si="5"/>
        <v>#VALUE!</v>
      </c>
      <c r="AE28" s="92" t="e">
        <f t="shared" si="6"/>
        <v>#N/A</v>
      </c>
      <c r="AG28" s="68">
        <v>51</v>
      </c>
      <c r="AH28" s="92">
        <f>AH27-AJ$27</f>
        <v>8.3424800000000001</v>
      </c>
    </row>
    <row r="29" spans="1:36" x14ac:dyDescent="0.25">
      <c r="A29" s="108"/>
      <c r="B29" s="50"/>
      <c r="C29" s="80"/>
      <c r="D29" s="84">
        <f t="shared" si="1"/>
        <v>0</v>
      </c>
      <c r="E29" s="80"/>
      <c r="F29" s="75" t="str">
        <f t="shared" si="2"/>
        <v/>
      </c>
      <c r="G29" s="109" t="e">
        <f t="shared" si="3"/>
        <v>#VALUE!</v>
      </c>
      <c r="H29" s="83"/>
      <c r="I29" s="97"/>
      <c r="J29" s="50"/>
      <c r="K29" s="50"/>
      <c r="L29" s="80"/>
      <c r="M29" s="84">
        <f t="shared" si="7"/>
        <v>0</v>
      </c>
      <c r="N29" s="80"/>
      <c r="O29" s="75" t="str">
        <f t="shared" si="4"/>
        <v/>
      </c>
      <c r="P29" s="98" t="e">
        <f t="shared" si="5"/>
        <v>#VALUE!</v>
      </c>
      <c r="AE29" s="92" t="e">
        <f t="shared" si="6"/>
        <v>#N/A</v>
      </c>
      <c r="AG29" s="68">
        <v>52</v>
      </c>
      <c r="AH29" s="92">
        <f t="shared" ref="AH29:AH35" si="9">AH28-AJ$27</f>
        <v>8.3419600000000003</v>
      </c>
    </row>
    <row r="30" spans="1:36" x14ac:dyDescent="0.25">
      <c r="A30" s="108"/>
      <c r="B30" s="50"/>
      <c r="C30" s="80"/>
      <c r="D30" s="84">
        <f t="shared" si="1"/>
        <v>0</v>
      </c>
      <c r="E30" s="80"/>
      <c r="F30" s="75" t="str">
        <f t="shared" si="2"/>
        <v/>
      </c>
      <c r="G30" s="109" t="e">
        <f t="shared" si="3"/>
        <v>#VALUE!</v>
      </c>
      <c r="H30" s="83"/>
      <c r="I30" s="97"/>
      <c r="J30" s="50"/>
      <c r="K30" s="50"/>
      <c r="L30" s="80"/>
      <c r="M30" s="84">
        <f t="shared" si="7"/>
        <v>0</v>
      </c>
      <c r="N30" s="80"/>
      <c r="O30" s="75" t="str">
        <f t="shared" si="4"/>
        <v/>
      </c>
      <c r="P30" s="98" t="e">
        <f t="shared" si="5"/>
        <v>#VALUE!</v>
      </c>
      <c r="AE30" s="92" t="e">
        <f t="shared" si="6"/>
        <v>#N/A</v>
      </c>
      <c r="AG30" s="68">
        <v>53</v>
      </c>
      <c r="AH30" s="92">
        <f t="shared" si="9"/>
        <v>8.3414400000000004</v>
      </c>
    </row>
    <row r="31" spans="1:36" x14ac:dyDescent="0.25">
      <c r="A31" s="108"/>
      <c r="B31" s="50"/>
      <c r="C31" s="80"/>
      <c r="D31" s="84">
        <f t="shared" si="1"/>
        <v>0</v>
      </c>
      <c r="E31" s="80"/>
      <c r="F31" s="75" t="str">
        <f t="shared" si="2"/>
        <v/>
      </c>
      <c r="G31" s="109" t="e">
        <f t="shared" si="3"/>
        <v>#VALUE!</v>
      </c>
      <c r="H31" s="83"/>
      <c r="I31" s="97"/>
      <c r="J31" s="50"/>
      <c r="K31" s="50"/>
      <c r="L31" s="80"/>
      <c r="M31" s="84">
        <f t="shared" si="7"/>
        <v>0</v>
      </c>
      <c r="N31" s="80"/>
      <c r="O31" s="75" t="str">
        <f t="shared" si="4"/>
        <v/>
      </c>
      <c r="P31" s="98" t="e">
        <f t="shared" si="5"/>
        <v>#VALUE!</v>
      </c>
      <c r="AE31" s="92" t="e">
        <f t="shared" si="6"/>
        <v>#N/A</v>
      </c>
      <c r="AG31" s="68">
        <v>54</v>
      </c>
      <c r="AH31" s="92">
        <f t="shared" si="9"/>
        <v>8.3409200000000006</v>
      </c>
    </row>
    <row r="32" spans="1:36" ht="13" thickBot="1" x14ac:dyDescent="0.3">
      <c r="A32" s="110"/>
      <c r="B32" s="111"/>
      <c r="C32" s="112"/>
      <c r="D32" s="113">
        <f t="shared" si="1"/>
        <v>0</v>
      </c>
      <c r="E32" s="112"/>
      <c r="F32" s="114" t="str">
        <f t="shared" si="2"/>
        <v/>
      </c>
      <c r="G32" s="115" t="e">
        <f t="shared" si="3"/>
        <v>#VALUE!</v>
      </c>
      <c r="H32" s="83"/>
      <c r="I32" s="99"/>
      <c r="J32" s="100"/>
      <c r="K32" s="101"/>
      <c r="L32" s="102"/>
      <c r="M32" s="103">
        <f>IF(J32="Gallons",L32*AE32,L32)</f>
        <v>0</v>
      </c>
      <c r="N32" s="102"/>
      <c r="O32" s="104" t="str">
        <f t="shared" si="4"/>
        <v/>
      </c>
      <c r="P32" s="105" t="e">
        <f t="shared" si="5"/>
        <v>#VALUE!</v>
      </c>
      <c r="AE32" s="92" t="e">
        <f t="shared" si="6"/>
        <v>#N/A</v>
      </c>
      <c r="AG32" s="68">
        <v>55</v>
      </c>
      <c r="AH32" s="92">
        <f t="shared" si="9"/>
        <v>8.3404000000000007</v>
      </c>
    </row>
    <row r="33" spans="1:36" ht="13" thickTop="1" x14ac:dyDescent="0.25">
      <c r="A33" s="76"/>
      <c r="B33" s="77"/>
      <c r="C33" s="78"/>
      <c r="D33" s="78"/>
      <c r="E33" s="78"/>
      <c r="F33" s="78"/>
      <c r="G33" s="79"/>
      <c r="H33" s="79"/>
      <c r="AG33" s="68">
        <v>56</v>
      </c>
      <c r="AH33" s="92">
        <f t="shared" si="9"/>
        <v>8.3398800000000008</v>
      </c>
    </row>
    <row r="34" spans="1:36" x14ac:dyDescent="0.25">
      <c r="A34" s="76"/>
      <c r="B34" s="77"/>
      <c r="C34" s="78"/>
      <c r="D34" s="78"/>
      <c r="E34" s="78"/>
      <c r="F34" s="78"/>
      <c r="G34" s="79"/>
      <c r="H34" s="79"/>
      <c r="AG34" s="68">
        <v>57</v>
      </c>
      <c r="AH34" s="92">
        <f t="shared" si="9"/>
        <v>8.339360000000001</v>
      </c>
    </row>
    <row r="35" spans="1:36" x14ac:dyDescent="0.25">
      <c r="A35" s="76"/>
      <c r="B35" s="77"/>
      <c r="C35" s="78"/>
      <c r="D35" s="78"/>
      <c r="E35" s="78"/>
      <c r="F35" s="78"/>
      <c r="G35" s="79"/>
      <c r="H35" s="79"/>
      <c r="AG35" s="68">
        <v>58</v>
      </c>
      <c r="AH35" s="92">
        <f t="shared" si="9"/>
        <v>8.3388400000000011</v>
      </c>
    </row>
    <row r="36" spans="1:36" x14ac:dyDescent="0.25">
      <c r="A36" s="76"/>
      <c r="B36" s="77"/>
      <c r="C36" s="78"/>
      <c r="D36" s="78"/>
      <c r="E36" s="78"/>
      <c r="F36" s="78"/>
      <c r="G36" s="79"/>
      <c r="H36" s="79"/>
      <c r="AG36" s="68">
        <v>59</v>
      </c>
      <c r="AH36" s="92">
        <f>AH35-AJ$27</f>
        <v>8.3383200000000013</v>
      </c>
    </row>
    <row r="37" spans="1:36" ht="13" x14ac:dyDescent="0.3">
      <c r="A37" s="76"/>
      <c r="B37" s="77"/>
      <c r="C37" s="78"/>
      <c r="D37" s="78"/>
      <c r="E37" s="78"/>
      <c r="F37" s="78"/>
      <c r="G37" s="79"/>
      <c r="H37" s="79"/>
      <c r="AG37" s="94">
        <v>60</v>
      </c>
      <c r="AH37" s="92">
        <v>8.3377999999999997</v>
      </c>
      <c r="AJ37" s="93">
        <f>(AH37-AH47)/10</f>
        <v>8.799999999999031E-4</v>
      </c>
    </row>
    <row r="38" spans="1:36" x14ac:dyDescent="0.25">
      <c r="A38" s="76"/>
      <c r="B38" s="77"/>
      <c r="C38" s="78"/>
      <c r="D38" s="78"/>
      <c r="E38" s="78"/>
      <c r="F38" s="78"/>
      <c r="G38" s="79"/>
      <c r="H38" s="79"/>
      <c r="AG38" s="68">
        <v>61</v>
      </c>
      <c r="AH38" s="92">
        <f>AH37-AJ$37</f>
        <v>8.3369199999999992</v>
      </c>
    </row>
    <row r="39" spans="1:36" x14ac:dyDescent="0.25">
      <c r="A39" s="76"/>
      <c r="B39" s="77"/>
      <c r="C39" s="78"/>
      <c r="D39" s="78"/>
      <c r="E39" s="78"/>
      <c r="F39" s="78"/>
      <c r="G39" s="79"/>
      <c r="H39" s="79"/>
      <c r="AG39" s="68">
        <v>62</v>
      </c>
      <c r="AH39" s="92">
        <f t="shared" ref="AH39:AH46" si="10">AH38-AJ$37</f>
        <v>8.3360399999999988</v>
      </c>
    </row>
    <row r="40" spans="1:36" x14ac:dyDescent="0.25">
      <c r="A40" s="76"/>
      <c r="B40" s="77"/>
      <c r="C40" s="78"/>
      <c r="D40" s="78"/>
      <c r="E40" s="78"/>
      <c r="F40" s="78"/>
      <c r="G40" s="79"/>
      <c r="H40" s="79"/>
      <c r="AG40" s="68">
        <v>63</v>
      </c>
      <c r="AH40" s="92">
        <f t="shared" si="10"/>
        <v>8.3351599999999983</v>
      </c>
    </row>
    <row r="41" spans="1:36" x14ac:dyDescent="0.25">
      <c r="A41" s="76"/>
      <c r="B41" s="77"/>
      <c r="C41" s="78"/>
      <c r="D41" s="78"/>
      <c r="E41" s="78"/>
      <c r="F41" s="78"/>
      <c r="G41" s="79"/>
      <c r="H41" s="79"/>
      <c r="AG41" s="68">
        <v>64</v>
      </c>
      <c r="AH41" s="92">
        <f t="shared" si="10"/>
        <v>8.3342799999999979</v>
      </c>
    </row>
    <row r="42" spans="1:36" x14ac:dyDescent="0.25">
      <c r="A42" s="76"/>
      <c r="B42" s="77"/>
      <c r="C42" s="78"/>
      <c r="D42" s="78"/>
      <c r="E42" s="78"/>
      <c r="F42" s="78"/>
      <c r="G42" s="79"/>
      <c r="H42" s="79"/>
      <c r="AG42" s="68">
        <v>65</v>
      </c>
      <c r="AH42" s="92">
        <f t="shared" si="10"/>
        <v>8.3333999999999975</v>
      </c>
    </row>
    <row r="43" spans="1:36" x14ac:dyDescent="0.25">
      <c r="A43" s="76"/>
      <c r="B43" s="77"/>
      <c r="C43" s="78"/>
      <c r="D43" s="78"/>
      <c r="E43" s="78"/>
      <c r="F43" s="78"/>
      <c r="G43" s="79"/>
      <c r="H43" s="79"/>
      <c r="AG43" s="68">
        <v>66</v>
      </c>
      <c r="AH43" s="92">
        <f t="shared" si="10"/>
        <v>8.332519999999997</v>
      </c>
    </row>
    <row r="44" spans="1:36" x14ac:dyDescent="0.25">
      <c r="A44" s="76"/>
      <c r="B44" s="77"/>
      <c r="C44" s="78"/>
      <c r="D44" s="78"/>
      <c r="E44" s="78"/>
      <c r="F44" s="78"/>
      <c r="G44" s="79"/>
      <c r="H44" s="79"/>
      <c r="AG44" s="68">
        <v>67</v>
      </c>
      <c r="AH44" s="92">
        <f t="shared" si="10"/>
        <v>8.3316399999999966</v>
      </c>
    </row>
    <row r="45" spans="1:36" x14ac:dyDescent="0.25">
      <c r="A45" s="76"/>
      <c r="B45" s="77"/>
      <c r="C45" s="78"/>
      <c r="D45" s="78"/>
      <c r="E45" s="78"/>
      <c r="F45" s="78"/>
      <c r="G45" s="79"/>
      <c r="H45" s="79"/>
      <c r="AG45" s="68">
        <v>68</v>
      </c>
      <c r="AH45" s="92">
        <f t="shared" si="10"/>
        <v>8.3307599999999962</v>
      </c>
    </row>
    <row r="46" spans="1:36" x14ac:dyDescent="0.25">
      <c r="AG46" s="68">
        <v>69</v>
      </c>
      <c r="AH46" s="92">
        <f t="shared" si="10"/>
        <v>8.3298799999999957</v>
      </c>
    </row>
    <row r="47" spans="1:36" ht="13" x14ac:dyDescent="0.3">
      <c r="AG47" s="94">
        <v>70</v>
      </c>
      <c r="AH47" s="92">
        <v>8.3290000000000006</v>
      </c>
      <c r="AJ47" s="93">
        <f>(AH47-AH57)/10</f>
        <v>1.1400000000000078E-3</v>
      </c>
    </row>
    <row r="48" spans="1:36" x14ac:dyDescent="0.25">
      <c r="AG48" s="68">
        <v>71</v>
      </c>
      <c r="AH48" s="92">
        <f>AH47-AJ$47</f>
        <v>8.3278600000000012</v>
      </c>
    </row>
    <row r="49" spans="33:36" x14ac:dyDescent="0.25">
      <c r="AG49" s="68">
        <v>72</v>
      </c>
      <c r="AH49" s="92">
        <f t="shared" ref="AH49:AH56" si="11">AH48-AJ$47</f>
        <v>8.3267200000000017</v>
      </c>
    </row>
    <row r="50" spans="33:36" x14ac:dyDescent="0.25">
      <c r="AG50" s="68">
        <v>73</v>
      </c>
      <c r="AH50" s="92">
        <f t="shared" si="11"/>
        <v>8.3255800000000022</v>
      </c>
    </row>
    <row r="51" spans="33:36" x14ac:dyDescent="0.25">
      <c r="AG51" s="68">
        <v>74</v>
      </c>
      <c r="AH51" s="92">
        <f t="shared" si="11"/>
        <v>8.3244400000000027</v>
      </c>
    </row>
    <row r="52" spans="33:36" x14ac:dyDescent="0.25">
      <c r="AG52" s="68">
        <v>75</v>
      </c>
      <c r="AH52" s="92">
        <f t="shared" si="11"/>
        <v>8.3233000000000033</v>
      </c>
    </row>
    <row r="53" spans="33:36" x14ac:dyDescent="0.25">
      <c r="AG53" s="68">
        <v>76</v>
      </c>
      <c r="AH53" s="92">
        <f t="shared" si="11"/>
        <v>8.3221600000000038</v>
      </c>
    </row>
    <row r="54" spans="33:36" x14ac:dyDescent="0.25">
      <c r="AG54" s="68">
        <v>77</v>
      </c>
      <c r="AH54" s="92">
        <f t="shared" si="11"/>
        <v>8.3210200000000043</v>
      </c>
    </row>
    <row r="55" spans="33:36" x14ac:dyDescent="0.25">
      <c r="AG55" s="68">
        <v>78</v>
      </c>
      <c r="AH55" s="92">
        <f t="shared" si="11"/>
        <v>8.3198800000000048</v>
      </c>
    </row>
    <row r="56" spans="33:36" x14ac:dyDescent="0.25">
      <c r="AG56" s="68">
        <v>79</v>
      </c>
      <c r="AH56" s="92">
        <f t="shared" si="11"/>
        <v>8.3187400000000054</v>
      </c>
    </row>
    <row r="57" spans="33:36" ht="13" x14ac:dyDescent="0.3">
      <c r="AG57" s="94">
        <v>80</v>
      </c>
      <c r="AH57" s="92">
        <v>8.3176000000000005</v>
      </c>
      <c r="AJ57" s="93">
        <f>(AH57-AH67)/10</f>
        <v>9.9000000000000195E-4</v>
      </c>
    </row>
    <row r="58" spans="33:36" x14ac:dyDescent="0.25">
      <c r="AG58" s="68">
        <v>81</v>
      </c>
      <c r="AH58" s="92">
        <f>AH57-AJ$57</f>
        <v>8.3166100000000007</v>
      </c>
    </row>
    <row r="59" spans="33:36" x14ac:dyDescent="0.25">
      <c r="AG59" s="68">
        <v>82</v>
      </c>
      <c r="AH59" s="92">
        <f t="shared" ref="AH59:AH66" si="12">AH58-AJ$57</f>
        <v>8.3156200000000009</v>
      </c>
    </row>
    <row r="60" spans="33:36" x14ac:dyDescent="0.25">
      <c r="AG60" s="68">
        <v>83</v>
      </c>
      <c r="AH60" s="92">
        <f t="shared" si="12"/>
        <v>8.3146300000000011</v>
      </c>
    </row>
    <row r="61" spans="33:36" x14ac:dyDescent="0.25">
      <c r="AG61" s="68">
        <v>84</v>
      </c>
      <c r="AH61" s="92">
        <f t="shared" si="12"/>
        <v>8.3136400000000013</v>
      </c>
    </row>
    <row r="62" spans="33:36" x14ac:dyDescent="0.25">
      <c r="AG62" s="68">
        <v>85</v>
      </c>
      <c r="AH62" s="92">
        <f t="shared" si="12"/>
        <v>8.3126500000000014</v>
      </c>
    </row>
    <row r="63" spans="33:36" x14ac:dyDescent="0.25">
      <c r="AG63" s="68">
        <v>86</v>
      </c>
      <c r="AH63" s="92">
        <f t="shared" si="12"/>
        <v>8.3116600000000016</v>
      </c>
    </row>
    <row r="64" spans="33:36" x14ac:dyDescent="0.25">
      <c r="AG64" s="68">
        <v>87</v>
      </c>
      <c r="AH64" s="92">
        <f t="shared" si="12"/>
        <v>8.3106700000000018</v>
      </c>
    </row>
    <row r="65" spans="33:36" x14ac:dyDescent="0.25">
      <c r="AG65" s="68">
        <v>88</v>
      </c>
      <c r="AH65" s="92">
        <f t="shared" si="12"/>
        <v>8.309680000000002</v>
      </c>
    </row>
    <row r="66" spans="33:36" x14ac:dyDescent="0.25">
      <c r="AG66" s="68">
        <v>89</v>
      </c>
      <c r="AH66" s="92">
        <f t="shared" si="12"/>
        <v>8.3086900000000021</v>
      </c>
    </row>
    <row r="67" spans="33:36" ht="13" x14ac:dyDescent="0.3">
      <c r="AG67" s="94">
        <v>90</v>
      </c>
      <c r="AH67" s="92">
        <v>8.3077000000000005</v>
      </c>
      <c r="AJ67" s="93">
        <f>(AH67-AH77)/10</f>
        <v>2.0000000000001349E-3</v>
      </c>
    </row>
    <row r="68" spans="33:36" x14ac:dyDescent="0.25">
      <c r="AG68" s="68">
        <v>91</v>
      </c>
      <c r="AH68" s="92">
        <f>AH67-AJ$67</f>
        <v>8.3056999999999999</v>
      </c>
    </row>
    <row r="69" spans="33:36" x14ac:dyDescent="0.25">
      <c r="AG69" s="68">
        <v>92</v>
      </c>
      <c r="AH69" s="92">
        <f t="shared" ref="AH69:AH76" si="13">AH68-AJ$67</f>
        <v>8.3036999999999992</v>
      </c>
    </row>
    <row r="70" spans="33:36" x14ac:dyDescent="0.25">
      <c r="AG70" s="68">
        <v>93</v>
      </c>
      <c r="AH70" s="92">
        <f t="shared" si="13"/>
        <v>8.3016999999999985</v>
      </c>
    </row>
    <row r="71" spans="33:36" x14ac:dyDescent="0.25">
      <c r="AG71" s="68">
        <v>94</v>
      </c>
      <c r="AH71" s="92">
        <f t="shared" si="13"/>
        <v>8.2996999999999979</v>
      </c>
    </row>
    <row r="72" spans="33:36" x14ac:dyDescent="0.25">
      <c r="AG72" s="68">
        <v>95</v>
      </c>
      <c r="AH72" s="92">
        <f t="shared" si="13"/>
        <v>8.2976999999999972</v>
      </c>
    </row>
    <row r="73" spans="33:36" x14ac:dyDescent="0.25">
      <c r="AG73" s="68">
        <v>96</v>
      </c>
      <c r="AH73" s="92">
        <f t="shared" si="13"/>
        <v>8.2956999999999965</v>
      </c>
    </row>
    <row r="74" spans="33:36" x14ac:dyDescent="0.25">
      <c r="AG74" s="68">
        <v>97</v>
      </c>
      <c r="AH74" s="92">
        <f t="shared" si="13"/>
        <v>8.2936999999999959</v>
      </c>
    </row>
    <row r="75" spans="33:36" x14ac:dyDescent="0.25">
      <c r="AG75" s="68">
        <v>98</v>
      </c>
      <c r="AH75" s="92">
        <f t="shared" si="13"/>
        <v>8.2916999999999952</v>
      </c>
    </row>
    <row r="76" spans="33:36" x14ac:dyDescent="0.25">
      <c r="AG76" s="68">
        <v>99</v>
      </c>
      <c r="AH76" s="92">
        <f t="shared" si="13"/>
        <v>8.2896999999999945</v>
      </c>
    </row>
    <row r="77" spans="33:36" x14ac:dyDescent="0.25">
      <c r="AG77" s="68">
        <v>100</v>
      </c>
      <c r="AH77" s="92">
        <v>8.2876999999999992</v>
      </c>
      <c r="AJ77" s="93">
        <f>(AH77-AH97)/20</f>
        <v>1.8949999999999356E-3</v>
      </c>
    </row>
    <row r="78" spans="33:36" x14ac:dyDescent="0.25">
      <c r="AG78" s="68">
        <v>101</v>
      </c>
      <c r="AH78" s="92">
        <f>AH77-AJ$77</f>
        <v>8.2858049999999999</v>
      </c>
    </row>
    <row r="79" spans="33:36" x14ac:dyDescent="0.25">
      <c r="AG79" s="68">
        <v>102</v>
      </c>
      <c r="AH79" s="92">
        <f t="shared" ref="AH79:AH96" si="14">AH78-AJ$77</f>
        <v>8.2839100000000006</v>
      </c>
    </row>
    <row r="80" spans="33:36" x14ac:dyDescent="0.25">
      <c r="AG80" s="68">
        <v>103</v>
      </c>
      <c r="AH80" s="92">
        <f t="shared" si="14"/>
        <v>8.2820150000000012</v>
      </c>
    </row>
    <row r="81" spans="33:34" x14ac:dyDescent="0.25">
      <c r="AG81" s="68">
        <v>104</v>
      </c>
      <c r="AH81" s="92">
        <f t="shared" si="14"/>
        <v>8.2801200000000019</v>
      </c>
    </row>
    <row r="82" spans="33:34" x14ac:dyDescent="0.25">
      <c r="AG82" s="68">
        <v>105</v>
      </c>
      <c r="AH82" s="92">
        <f t="shared" si="14"/>
        <v>8.2782250000000026</v>
      </c>
    </row>
    <row r="83" spans="33:34" x14ac:dyDescent="0.25">
      <c r="AG83" s="68">
        <v>106</v>
      </c>
      <c r="AH83" s="92">
        <f t="shared" si="14"/>
        <v>8.2763300000000033</v>
      </c>
    </row>
    <row r="84" spans="33:34" x14ac:dyDescent="0.25">
      <c r="AG84" s="68">
        <v>107</v>
      </c>
      <c r="AH84" s="92">
        <f t="shared" si="14"/>
        <v>8.274435000000004</v>
      </c>
    </row>
    <row r="85" spans="33:34" x14ac:dyDescent="0.25">
      <c r="AG85" s="68">
        <v>108</v>
      </c>
      <c r="AH85" s="92">
        <f t="shared" si="14"/>
        <v>8.2725400000000047</v>
      </c>
    </row>
    <row r="86" spans="33:34" x14ac:dyDescent="0.25">
      <c r="AG86" s="68">
        <v>109</v>
      </c>
      <c r="AH86" s="92">
        <f t="shared" si="14"/>
        <v>8.2706450000000054</v>
      </c>
    </row>
    <row r="87" spans="33:34" x14ac:dyDescent="0.25">
      <c r="AG87" s="68">
        <v>110</v>
      </c>
      <c r="AH87" s="92">
        <f t="shared" si="14"/>
        <v>8.268750000000006</v>
      </c>
    </row>
    <row r="88" spans="33:34" x14ac:dyDescent="0.25">
      <c r="AG88" s="68">
        <v>111</v>
      </c>
      <c r="AH88" s="92">
        <f t="shared" si="14"/>
        <v>8.2668550000000067</v>
      </c>
    </row>
    <row r="89" spans="33:34" x14ac:dyDescent="0.25">
      <c r="AG89" s="68">
        <v>112</v>
      </c>
      <c r="AH89" s="92">
        <f t="shared" si="14"/>
        <v>8.2649600000000074</v>
      </c>
    </row>
    <row r="90" spans="33:34" x14ac:dyDescent="0.25">
      <c r="AG90" s="68">
        <v>113</v>
      </c>
      <c r="AH90" s="92">
        <f t="shared" si="14"/>
        <v>8.2630650000000081</v>
      </c>
    </row>
    <row r="91" spans="33:34" x14ac:dyDescent="0.25">
      <c r="AG91" s="68">
        <v>114</v>
      </c>
      <c r="AH91" s="92">
        <f t="shared" si="14"/>
        <v>8.2611700000000088</v>
      </c>
    </row>
    <row r="92" spans="33:34" x14ac:dyDescent="0.25">
      <c r="AG92" s="68">
        <v>115</v>
      </c>
      <c r="AH92" s="92">
        <f t="shared" si="14"/>
        <v>8.2592750000000095</v>
      </c>
    </row>
    <row r="93" spans="33:34" x14ac:dyDescent="0.25">
      <c r="AG93" s="68">
        <v>116</v>
      </c>
      <c r="AH93" s="92">
        <f t="shared" si="14"/>
        <v>8.2573800000000102</v>
      </c>
    </row>
    <row r="94" spans="33:34" x14ac:dyDescent="0.25">
      <c r="AG94" s="68">
        <v>117</v>
      </c>
      <c r="AH94" s="92">
        <f t="shared" si="14"/>
        <v>8.2554850000000108</v>
      </c>
    </row>
    <row r="95" spans="33:34" x14ac:dyDescent="0.25">
      <c r="AG95" s="68">
        <v>118</v>
      </c>
      <c r="AH95" s="92">
        <f t="shared" si="14"/>
        <v>8.2535900000000115</v>
      </c>
    </row>
    <row r="96" spans="33:34" x14ac:dyDescent="0.25">
      <c r="AG96" s="68">
        <v>119</v>
      </c>
      <c r="AH96" s="92">
        <f t="shared" si="14"/>
        <v>8.2516950000000122</v>
      </c>
    </row>
    <row r="97" spans="33:36" x14ac:dyDescent="0.25">
      <c r="AG97" s="68">
        <v>120</v>
      </c>
      <c r="AH97" s="92">
        <v>8.2498000000000005</v>
      </c>
      <c r="AJ97" s="93">
        <f>(AH97-AH117)/20</f>
        <v>2.2499999999999964E-3</v>
      </c>
    </row>
    <row r="98" spans="33:36" x14ac:dyDescent="0.25">
      <c r="AG98" s="68">
        <v>121</v>
      </c>
      <c r="AH98" s="92">
        <f>AH97-AJ$97</f>
        <v>8.2475500000000004</v>
      </c>
    </row>
    <row r="99" spans="33:36" x14ac:dyDescent="0.25">
      <c r="AG99" s="68">
        <v>122</v>
      </c>
      <c r="AH99" s="92">
        <f t="shared" ref="AH99:AH116" si="15">AH98-AJ$97</f>
        <v>8.2453000000000003</v>
      </c>
    </row>
    <row r="100" spans="33:36" x14ac:dyDescent="0.25">
      <c r="AG100" s="68">
        <v>123</v>
      </c>
      <c r="AH100" s="92">
        <f t="shared" si="15"/>
        <v>8.2430500000000002</v>
      </c>
    </row>
    <row r="101" spans="33:36" x14ac:dyDescent="0.25">
      <c r="AG101" s="68">
        <v>124</v>
      </c>
      <c r="AH101" s="92">
        <f t="shared" si="15"/>
        <v>8.2408000000000001</v>
      </c>
    </row>
    <row r="102" spans="33:36" x14ac:dyDescent="0.25">
      <c r="AG102" s="68">
        <v>125</v>
      </c>
      <c r="AH102" s="92">
        <f t="shared" si="15"/>
        <v>8.23855</v>
      </c>
    </row>
    <row r="103" spans="33:36" x14ac:dyDescent="0.25">
      <c r="AG103" s="68">
        <v>126</v>
      </c>
      <c r="AH103" s="92">
        <f t="shared" si="15"/>
        <v>8.2363</v>
      </c>
    </row>
    <row r="104" spans="33:36" x14ac:dyDescent="0.25">
      <c r="AG104" s="68">
        <v>127</v>
      </c>
      <c r="AH104" s="92">
        <f t="shared" si="15"/>
        <v>8.2340499999999999</v>
      </c>
    </row>
    <row r="105" spans="33:36" x14ac:dyDescent="0.25">
      <c r="AG105" s="68">
        <v>128</v>
      </c>
      <c r="AH105" s="92">
        <f t="shared" si="15"/>
        <v>8.2317999999999998</v>
      </c>
    </row>
    <row r="106" spans="33:36" x14ac:dyDescent="0.25">
      <c r="AG106" s="68">
        <v>129</v>
      </c>
      <c r="AH106" s="92">
        <f t="shared" si="15"/>
        <v>8.2295499999999997</v>
      </c>
    </row>
    <row r="107" spans="33:36" x14ac:dyDescent="0.25">
      <c r="AG107" s="68">
        <v>130</v>
      </c>
      <c r="AH107" s="92">
        <f t="shared" si="15"/>
        <v>8.2272999999999996</v>
      </c>
    </row>
    <row r="108" spans="33:36" x14ac:dyDescent="0.25">
      <c r="AG108" s="68">
        <v>131</v>
      </c>
      <c r="AH108" s="92">
        <f t="shared" si="15"/>
        <v>8.2250499999999995</v>
      </c>
    </row>
    <row r="109" spans="33:36" x14ac:dyDescent="0.25">
      <c r="AG109" s="68">
        <v>132</v>
      </c>
      <c r="AH109" s="92">
        <f t="shared" si="15"/>
        <v>8.2227999999999994</v>
      </c>
    </row>
    <row r="110" spans="33:36" x14ac:dyDescent="0.25">
      <c r="AG110" s="68">
        <v>133</v>
      </c>
      <c r="AH110" s="92">
        <f t="shared" si="15"/>
        <v>8.2205499999999994</v>
      </c>
    </row>
    <row r="111" spans="33:36" x14ac:dyDescent="0.25">
      <c r="AG111" s="68">
        <v>134</v>
      </c>
      <c r="AH111" s="92">
        <f t="shared" si="15"/>
        <v>8.2182999999999993</v>
      </c>
    </row>
    <row r="112" spans="33:36" x14ac:dyDescent="0.25">
      <c r="AG112" s="68">
        <v>135</v>
      </c>
      <c r="AH112" s="92">
        <f t="shared" si="15"/>
        <v>8.2160499999999992</v>
      </c>
    </row>
    <row r="113" spans="33:36" x14ac:dyDescent="0.25">
      <c r="AG113" s="68">
        <v>136</v>
      </c>
      <c r="AH113" s="92">
        <f t="shared" si="15"/>
        <v>8.2137999999999991</v>
      </c>
    </row>
    <row r="114" spans="33:36" x14ac:dyDescent="0.25">
      <c r="AG114" s="68">
        <v>137</v>
      </c>
      <c r="AH114" s="92">
        <f t="shared" si="15"/>
        <v>8.211549999999999</v>
      </c>
    </row>
    <row r="115" spans="33:36" x14ac:dyDescent="0.25">
      <c r="AG115" s="68">
        <v>138</v>
      </c>
      <c r="AH115" s="92">
        <f t="shared" si="15"/>
        <v>8.2092999999999989</v>
      </c>
    </row>
    <row r="116" spans="33:36" x14ac:dyDescent="0.25">
      <c r="AG116" s="68">
        <v>139</v>
      </c>
      <c r="AH116" s="92">
        <f t="shared" si="15"/>
        <v>8.2070499999999988</v>
      </c>
    </row>
    <row r="117" spans="33:36" x14ac:dyDescent="0.25">
      <c r="AG117" s="68">
        <v>140</v>
      </c>
      <c r="AH117" s="92">
        <v>8.2048000000000005</v>
      </c>
      <c r="AJ117" s="93">
        <f>(AH117-AH137)/20</f>
        <v>2.5549999999999961E-3</v>
      </c>
    </row>
    <row r="118" spans="33:36" x14ac:dyDescent="0.25">
      <c r="AG118" s="68">
        <v>141</v>
      </c>
      <c r="AH118" s="92">
        <f>AH117-AJ$117</f>
        <v>8.2022450000000013</v>
      </c>
    </row>
    <row r="119" spans="33:36" x14ac:dyDescent="0.25">
      <c r="AG119" s="68">
        <v>142</v>
      </c>
      <c r="AH119" s="92">
        <f t="shared" ref="AH119:AH136" si="16">AH118-AJ$117</f>
        <v>8.1996900000000021</v>
      </c>
    </row>
    <row r="120" spans="33:36" x14ac:dyDescent="0.25">
      <c r="AG120" s="68">
        <v>143</v>
      </c>
      <c r="AH120" s="92">
        <f t="shared" si="16"/>
        <v>8.1971350000000029</v>
      </c>
    </row>
    <row r="121" spans="33:36" x14ac:dyDescent="0.25">
      <c r="AG121" s="68">
        <v>144</v>
      </c>
      <c r="AH121" s="92">
        <f t="shared" si="16"/>
        <v>8.1945800000000037</v>
      </c>
    </row>
    <row r="122" spans="33:36" x14ac:dyDescent="0.25">
      <c r="AG122" s="68">
        <v>145</v>
      </c>
      <c r="AH122" s="92">
        <f t="shared" si="16"/>
        <v>8.1920250000000046</v>
      </c>
    </row>
    <row r="123" spans="33:36" x14ac:dyDescent="0.25">
      <c r="AG123" s="68">
        <v>146</v>
      </c>
      <c r="AH123" s="92">
        <f t="shared" si="16"/>
        <v>8.1894700000000054</v>
      </c>
    </row>
    <row r="124" spans="33:36" x14ac:dyDescent="0.25">
      <c r="AG124" s="68">
        <v>147</v>
      </c>
      <c r="AH124" s="92">
        <f t="shared" si="16"/>
        <v>8.1869150000000062</v>
      </c>
    </row>
    <row r="125" spans="33:36" x14ac:dyDescent="0.25">
      <c r="AG125" s="68">
        <v>148</v>
      </c>
      <c r="AH125" s="92">
        <f t="shared" si="16"/>
        <v>8.184360000000007</v>
      </c>
    </row>
    <row r="126" spans="33:36" x14ac:dyDescent="0.25">
      <c r="AG126" s="68">
        <v>149</v>
      </c>
      <c r="AH126" s="92">
        <f t="shared" si="16"/>
        <v>8.1818050000000078</v>
      </c>
    </row>
    <row r="127" spans="33:36" x14ac:dyDescent="0.25">
      <c r="AG127" s="68">
        <v>150</v>
      </c>
      <c r="AH127" s="92">
        <f t="shared" si="16"/>
        <v>8.1792500000000086</v>
      </c>
    </row>
    <row r="128" spans="33:36" x14ac:dyDescent="0.25">
      <c r="AG128" s="68">
        <v>151</v>
      </c>
      <c r="AH128" s="92">
        <f t="shared" si="16"/>
        <v>8.1766950000000094</v>
      </c>
    </row>
    <row r="129" spans="33:36" x14ac:dyDescent="0.25">
      <c r="AG129" s="68">
        <v>152</v>
      </c>
      <c r="AH129" s="92">
        <f t="shared" si="16"/>
        <v>8.1741400000000102</v>
      </c>
    </row>
    <row r="130" spans="33:36" x14ac:dyDescent="0.25">
      <c r="AG130" s="68">
        <v>153</v>
      </c>
      <c r="AH130" s="92">
        <f t="shared" si="16"/>
        <v>8.171585000000011</v>
      </c>
    </row>
    <row r="131" spans="33:36" x14ac:dyDescent="0.25">
      <c r="AG131" s="68">
        <v>154</v>
      </c>
      <c r="AH131" s="92">
        <f t="shared" si="16"/>
        <v>8.1690300000000118</v>
      </c>
    </row>
    <row r="132" spans="33:36" x14ac:dyDescent="0.25">
      <c r="AG132" s="68">
        <v>155</v>
      </c>
      <c r="AH132" s="92">
        <f t="shared" si="16"/>
        <v>8.1664750000000126</v>
      </c>
    </row>
    <row r="133" spans="33:36" x14ac:dyDescent="0.25">
      <c r="AG133" s="68">
        <v>156</v>
      </c>
      <c r="AH133" s="92">
        <f t="shared" si="16"/>
        <v>8.1639200000000134</v>
      </c>
    </row>
    <row r="134" spans="33:36" x14ac:dyDescent="0.25">
      <c r="AG134" s="68">
        <v>157</v>
      </c>
      <c r="AH134" s="92">
        <f t="shared" si="16"/>
        <v>8.1613650000000142</v>
      </c>
    </row>
    <row r="135" spans="33:36" x14ac:dyDescent="0.25">
      <c r="AG135" s="68">
        <v>158</v>
      </c>
      <c r="AH135" s="92">
        <f t="shared" si="16"/>
        <v>8.158810000000015</v>
      </c>
    </row>
    <row r="136" spans="33:36" x14ac:dyDescent="0.25">
      <c r="AG136" s="68">
        <v>159</v>
      </c>
      <c r="AH136" s="92">
        <f t="shared" si="16"/>
        <v>8.1562550000000158</v>
      </c>
    </row>
    <row r="137" spans="33:36" x14ac:dyDescent="0.25">
      <c r="AG137" s="68">
        <v>160</v>
      </c>
      <c r="AH137" s="92">
        <v>8.1537000000000006</v>
      </c>
      <c r="AJ137" s="93">
        <f>(AH137-AH157)/20</f>
        <v>2.8400000000000426E-3</v>
      </c>
    </row>
    <row r="138" spans="33:36" x14ac:dyDescent="0.25">
      <c r="AG138" s="68">
        <v>161</v>
      </c>
      <c r="AH138" s="92">
        <f>AH137-AJ$137</f>
        <v>8.1508599999999998</v>
      </c>
    </row>
    <row r="139" spans="33:36" x14ac:dyDescent="0.25">
      <c r="AG139" s="68">
        <v>162</v>
      </c>
      <c r="AH139" s="92">
        <f t="shared" ref="AH139:AH156" si="17">AH138-AJ$137</f>
        <v>8.1480199999999989</v>
      </c>
    </row>
    <row r="140" spans="33:36" x14ac:dyDescent="0.25">
      <c r="AG140" s="68">
        <v>163</v>
      </c>
      <c r="AH140" s="92">
        <f t="shared" si="17"/>
        <v>8.1451799999999981</v>
      </c>
    </row>
    <row r="141" spans="33:36" x14ac:dyDescent="0.25">
      <c r="AG141" s="68">
        <v>164</v>
      </c>
      <c r="AH141" s="92">
        <f t="shared" si="17"/>
        <v>8.1423399999999972</v>
      </c>
    </row>
    <row r="142" spans="33:36" x14ac:dyDescent="0.25">
      <c r="AG142" s="68">
        <v>165</v>
      </c>
      <c r="AH142" s="92">
        <f t="shared" si="17"/>
        <v>8.1394999999999964</v>
      </c>
    </row>
    <row r="143" spans="33:36" x14ac:dyDescent="0.25">
      <c r="AG143" s="68">
        <v>166</v>
      </c>
      <c r="AH143" s="92">
        <f t="shared" si="17"/>
        <v>8.1366599999999956</v>
      </c>
    </row>
    <row r="144" spans="33:36" x14ac:dyDescent="0.25">
      <c r="AG144" s="68">
        <v>167</v>
      </c>
      <c r="AH144" s="92">
        <f t="shared" si="17"/>
        <v>8.1338199999999947</v>
      </c>
    </row>
    <row r="145" spans="33:36" x14ac:dyDescent="0.25">
      <c r="AG145" s="68">
        <v>168</v>
      </c>
      <c r="AH145" s="92">
        <f t="shared" si="17"/>
        <v>8.1309799999999939</v>
      </c>
    </row>
    <row r="146" spans="33:36" x14ac:dyDescent="0.25">
      <c r="AG146" s="68">
        <v>169</v>
      </c>
      <c r="AH146" s="92">
        <f t="shared" si="17"/>
        <v>8.128139999999993</v>
      </c>
    </row>
    <row r="147" spans="33:36" x14ac:dyDescent="0.25">
      <c r="AG147" s="68">
        <v>170</v>
      </c>
      <c r="AH147" s="92">
        <f t="shared" si="17"/>
        <v>8.1252999999999922</v>
      </c>
    </row>
    <row r="148" spans="33:36" x14ac:dyDescent="0.25">
      <c r="AG148" s="68">
        <v>171</v>
      </c>
      <c r="AH148" s="92">
        <f t="shared" si="17"/>
        <v>8.1224599999999914</v>
      </c>
    </row>
    <row r="149" spans="33:36" x14ac:dyDescent="0.25">
      <c r="AG149" s="68">
        <v>172</v>
      </c>
      <c r="AH149" s="92">
        <f t="shared" si="17"/>
        <v>8.1196199999999905</v>
      </c>
    </row>
    <row r="150" spans="33:36" x14ac:dyDescent="0.25">
      <c r="AG150" s="68">
        <v>173</v>
      </c>
      <c r="AH150" s="92">
        <f t="shared" si="17"/>
        <v>8.1167799999999897</v>
      </c>
    </row>
    <row r="151" spans="33:36" x14ac:dyDescent="0.25">
      <c r="AG151" s="68">
        <v>174</v>
      </c>
      <c r="AH151" s="92">
        <f t="shared" si="17"/>
        <v>8.1139399999999888</v>
      </c>
    </row>
    <row r="152" spans="33:36" x14ac:dyDescent="0.25">
      <c r="AG152" s="68">
        <v>175</v>
      </c>
      <c r="AH152" s="92">
        <f t="shared" si="17"/>
        <v>8.111099999999988</v>
      </c>
    </row>
    <row r="153" spans="33:36" x14ac:dyDescent="0.25">
      <c r="AG153" s="68">
        <v>176</v>
      </c>
      <c r="AH153" s="92">
        <f t="shared" si="17"/>
        <v>8.1082599999999871</v>
      </c>
    </row>
    <row r="154" spans="33:36" x14ac:dyDescent="0.25">
      <c r="AG154" s="68">
        <v>177</v>
      </c>
      <c r="AH154" s="92">
        <f t="shared" si="17"/>
        <v>8.1054199999999863</v>
      </c>
    </row>
    <row r="155" spans="33:36" x14ac:dyDescent="0.25">
      <c r="AG155" s="68">
        <v>178</v>
      </c>
      <c r="AH155" s="92">
        <f t="shared" si="17"/>
        <v>8.1025799999999855</v>
      </c>
    </row>
    <row r="156" spans="33:36" x14ac:dyDescent="0.25">
      <c r="AG156" s="68">
        <v>179</v>
      </c>
      <c r="AH156" s="92">
        <f t="shared" si="17"/>
        <v>8.0997399999999846</v>
      </c>
    </row>
    <row r="157" spans="33:36" x14ac:dyDescent="0.25">
      <c r="AG157" s="68">
        <v>180</v>
      </c>
      <c r="AH157" s="92">
        <v>8.0968999999999998</v>
      </c>
      <c r="AJ157" s="93">
        <f>(AH157-AH177)/20</f>
        <v>3.0899999999999929E-3</v>
      </c>
    </row>
    <row r="158" spans="33:36" x14ac:dyDescent="0.25">
      <c r="AG158" s="68">
        <v>181</v>
      </c>
      <c r="AH158" s="92">
        <f>AH157-AJ$157</f>
        <v>8.0938099999999995</v>
      </c>
    </row>
    <row r="159" spans="33:36" x14ac:dyDescent="0.25">
      <c r="AG159" s="68">
        <v>182</v>
      </c>
      <c r="AH159" s="92">
        <f t="shared" ref="AH159:AH176" si="18">AH158-AJ$157</f>
        <v>8.0907199999999992</v>
      </c>
    </row>
    <row r="160" spans="33:36" x14ac:dyDescent="0.25">
      <c r="AG160" s="68">
        <v>183</v>
      </c>
      <c r="AH160" s="92">
        <f t="shared" si="18"/>
        <v>8.087629999999999</v>
      </c>
    </row>
    <row r="161" spans="33:34" x14ac:dyDescent="0.25">
      <c r="AG161" s="68">
        <v>184</v>
      </c>
      <c r="AH161" s="92">
        <f t="shared" si="18"/>
        <v>8.0845399999999987</v>
      </c>
    </row>
    <row r="162" spans="33:34" x14ac:dyDescent="0.25">
      <c r="AG162" s="68">
        <v>185</v>
      </c>
      <c r="AH162" s="92">
        <f t="shared" si="18"/>
        <v>8.0814499999999985</v>
      </c>
    </row>
    <row r="163" spans="33:34" x14ac:dyDescent="0.25">
      <c r="AG163" s="68">
        <v>186</v>
      </c>
      <c r="AH163" s="92">
        <f t="shared" si="18"/>
        <v>8.0783599999999982</v>
      </c>
    </row>
    <row r="164" spans="33:34" x14ac:dyDescent="0.25">
      <c r="AG164" s="68">
        <v>187</v>
      </c>
      <c r="AH164" s="92">
        <f t="shared" si="18"/>
        <v>8.0752699999999979</v>
      </c>
    </row>
    <row r="165" spans="33:34" x14ac:dyDescent="0.25">
      <c r="AG165" s="68">
        <v>188</v>
      </c>
      <c r="AH165" s="92">
        <f t="shared" si="18"/>
        <v>8.0721799999999977</v>
      </c>
    </row>
    <row r="166" spans="33:34" x14ac:dyDescent="0.25">
      <c r="AG166" s="68">
        <v>189</v>
      </c>
      <c r="AH166" s="92">
        <f t="shared" si="18"/>
        <v>8.0690899999999974</v>
      </c>
    </row>
    <row r="167" spans="33:34" x14ac:dyDescent="0.25">
      <c r="AG167" s="68">
        <v>190</v>
      </c>
      <c r="AH167" s="92">
        <f t="shared" si="18"/>
        <v>8.0659999999999972</v>
      </c>
    </row>
    <row r="168" spans="33:34" x14ac:dyDescent="0.25">
      <c r="AG168" s="68">
        <v>191</v>
      </c>
      <c r="AH168" s="92">
        <f t="shared" si="18"/>
        <v>8.0629099999999969</v>
      </c>
    </row>
    <row r="169" spans="33:34" x14ac:dyDescent="0.25">
      <c r="AG169" s="68">
        <v>192</v>
      </c>
      <c r="AH169" s="92">
        <f t="shared" si="18"/>
        <v>8.0598199999999967</v>
      </c>
    </row>
    <row r="170" spans="33:34" x14ac:dyDescent="0.25">
      <c r="AG170" s="68">
        <v>193</v>
      </c>
      <c r="AH170" s="92">
        <f t="shared" si="18"/>
        <v>8.0567299999999964</v>
      </c>
    </row>
    <row r="171" spans="33:34" x14ac:dyDescent="0.25">
      <c r="AG171" s="68">
        <v>194</v>
      </c>
      <c r="AH171" s="92">
        <f t="shared" si="18"/>
        <v>8.0536399999999961</v>
      </c>
    </row>
    <row r="172" spans="33:34" x14ac:dyDescent="0.25">
      <c r="AG172" s="68">
        <v>195</v>
      </c>
      <c r="AH172" s="92">
        <f t="shared" si="18"/>
        <v>8.0505499999999959</v>
      </c>
    </row>
    <row r="173" spans="33:34" x14ac:dyDescent="0.25">
      <c r="AG173" s="68">
        <v>196</v>
      </c>
      <c r="AH173" s="92">
        <f t="shared" si="18"/>
        <v>8.0474599999999956</v>
      </c>
    </row>
    <row r="174" spans="33:34" x14ac:dyDescent="0.25">
      <c r="AG174" s="68">
        <v>197</v>
      </c>
      <c r="AH174" s="92">
        <f t="shared" si="18"/>
        <v>8.0443699999999954</v>
      </c>
    </row>
    <row r="175" spans="33:34" x14ac:dyDescent="0.25">
      <c r="AG175" s="68">
        <v>198</v>
      </c>
      <c r="AH175" s="92">
        <f t="shared" si="18"/>
        <v>8.0412799999999951</v>
      </c>
    </row>
    <row r="176" spans="33:34" x14ac:dyDescent="0.25">
      <c r="AG176" s="68">
        <v>199</v>
      </c>
      <c r="AH176" s="92">
        <f t="shared" si="18"/>
        <v>8.0381899999999948</v>
      </c>
    </row>
    <row r="177" spans="33:37" x14ac:dyDescent="0.25">
      <c r="AG177" s="68">
        <v>200</v>
      </c>
      <c r="AH177" s="92">
        <v>8.0350999999999999</v>
      </c>
      <c r="AJ177" s="93">
        <f>(AH177-AH187)/10</f>
        <v>3.9399999999999661E-3</v>
      </c>
    </row>
    <row r="178" spans="33:37" x14ac:dyDescent="0.25">
      <c r="AG178" s="68">
        <v>201</v>
      </c>
      <c r="AH178" s="92">
        <f>AH177-AJ$177</f>
        <v>8.0311599999999999</v>
      </c>
    </row>
    <row r="179" spans="33:37" x14ac:dyDescent="0.25">
      <c r="AG179" s="68">
        <v>202</v>
      </c>
      <c r="AH179" s="92">
        <f t="shared" ref="AH179:AH186" si="19">AH178-AJ$177</f>
        <v>8.0272199999999998</v>
      </c>
    </row>
    <row r="180" spans="33:37" x14ac:dyDescent="0.25">
      <c r="AG180" s="68">
        <v>203</v>
      </c>
      <c r="AH180" s="92">
        <f t="shared" si="19"/>
        <v>8.0232799999999997</v>
      </c>
    </row>
    <row r="181" spans="33:37" x14ac:dyDescent="0.25">
      <c r="AG181" s="68">
        <v>204</v>
      </c>
      <c r="AH181" s="92">
        <f t="shared" si="19"/>
        <v>8.0193399999999997</v>
      </c>
    </row>
    <row r="182" spans="33:37" x14ac:dyDescent="0.25">
      <c r="AG182" s="68">
        <v>205</v>
      </c>
      <c r="AH182" s="92">
        <f t="shared" si="19"/>
        <v>8.0153999999999996</v>
      </c>
    </row>
    <row r="183" spans="33:37" x14ac:dyDescent="0.25">
      <c r="AG183" s="68">
        <v>206</v>
      </c>
      <c r="AH183" s="92">
        <f t="shared" si="19"/>
        <v>8.0114599999999996</v>
      </c>
      <c r="AK183" s="74" t="s">
        <v>42</v>
      </c>
    </row>
    <row r="184" spans="33:37" x14ac:dyDescent="0.25">
      <c r="AG184" s="68">
        <v>207</v>
      </c>
      <c r="AH184" s="92">
        <f t="shared" si="19"/>
        <v>8.0075199999999995</v>
      </c>
    </row>
    <row r="185" spans="33:37" x14ac:dyDescent="0.25">
      <c r="AG185" s="68">
        <v>208</v>
      </c>
      <c r="AH185" s="92">
        <f t="shared" si="19"/>
        <v>8.0035799999999995</v>
      </c>
    </row>
    <row r="186" spans="33:37" x14ac:dyDescent="0.25">
      <c r="AG186" s="68">
        <v>209</v>
      </c>
      <c r="AH186" s="92">
        <f t="shared" si="19"/>
        <v>7.9996399999999994</v>
      </c>
    </row>
    <row r="187" spans="33:37" x14ac:dyDescent="0.25">
      <c r="AG187" s="68">
        <v>210</v>
      </c>
      <c r="AH187" s="92">
        <v>7.9957000000000003</v>
      </c>
    </row>
  </sheetData>
  <sheetProtection password="ED93" sheet="1" objects="1" scenarios="1" selectLockedCells="1"/>
  <mergeCells count="27">
    <mergeCell ref="M9:M10"/>
    <mergeCell ref="A5:B5"/>
    <mergeCell ref="E6:J6"/>
    <mergeCell ref="A9:A10"/>
    <mergeCell ref="B9:B10"/>
    <mergeCell ref="C9:C10"/>
    <mergeCell ref="D9:D10"/>
    <mergeCell ref="E9:E10"/>
    <mergeCell ref="I8:P8"/>
    <mergeCell ref="A8:G8"/>
    <mergeCell ref="N9:N10"/>
    <mergeCell ref="O9:O10"/>
    <mergeCell ref="P9:P10"/>
    <mergeCell ref="F9:F10"/>
    <mergeCell ref="G9:G10"/>
    <mergeCell ref="I9:I10"/>
    <mergeCell ref="J9:J10"/>
    <mergeCell ref="A1:B4"/>
    <mergeCell ref="J1:L4"/>
    <mergeCell ref="C2:I2"/>
    <mergeCell ref="C4:I4"/>
    <mergeCell ref="L9:L10"/>
    <mergeCell ref="M2:N2"/>
    <mergeCell ref="O2:P2"/>
    <mergeCell ref="C3:I3"/>
    <mergeCell ref="M3:N3"/>
    <mergeCell ref="O3:P3"/>
  </mergeCells>
  <conditionalFormatting sqref="G11:H32 P11:P32">
    <cfRule type="containsErrors" dxfId="2" priority="3">
      <formula>ISERROR(G11)</formula>
    </cfRule>
  </conditionalFormatting>
  <conditionalFormatting sqref="D11:D32">
    <cfRule type="cellIs" dxfId="1" priority="2" operator="equal">
      <formula>0</formula>
    </cfRule>
  </conditionalFormatting>
  <conditionalFormatting sqref="M11:M32">
    <cfRule type="cellIs" dxfId="0" priority="1" operator="equal">
      <formula>0</formula>
    </cfRule>
  </conditionalFormatting>
  <dataValidations count="1">
    <dataValidation type="list" allowBlank="1" showInputMessage="1" showErrorMessage="1" sqref="B11:B45 J11:J32" xr:uid="{00000000-0002-0000-0200-000000000000}">
      <formula1>$V$8:$V$9</formula1>
    </dataValidation>
  </dataValidations>
  <pageMargins left="0.7" right="0.7" top="0.75" bottom="0.75" header="0.3" footer="0.3"/>
  <pageSetup scale="89" orientation="landscape" r:id="rId1"/>
  <colBreaks count="1" manualBreakCount="1">
    <brk id="1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90B55F-341B-4970-B0FD-74BC51B03F6C}"/>
</file>

<file path=customXml/itemProps2.xml><?xml version="1.0" encoding="utf-8"?>
<ds:datastoreItem xmlns:ds="http://schemas.openxmlformats.org/officeDocument/2006/customXml" ds:itemID="{E36697D5-388C-48FB-83AE-698178AC618F}"/>
</file>

<file path=customXml/itemProps3.xml><?xml version="1.0" encoding="utf-8"?>
<ds:datastoreItem xmlns:ds="http://schemas.openxmlformats.org/officeDocument/2006/customXml" ds:itemID="{C3F686F1-C70A-442A-94E7-10D144F60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Full Range</vt:lpstr>
      <vt:lpstr>Increment</vt:lpstr>
      <vt:lpstr>Water scale - meter</vt:lpstr>
      <vt:lpstr>'Full Range'!Print_Area</vt:lpstr>
      <vt:lpstr>'Water scale - meter'!Print_Area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2006-01-10T14:30:37Z</cp:lastPrinted>
  <dcterms:created xsi:type="dcterms:W3CDTF">2001-01-12T17:13:32Z</dcterms:created>
  <dcterms:modified xsi:type="dcterms:W3CDTF">2023-01-04T16:10:25Z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